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un-fs01\学生部\学生生活課\学生支援チーム\業務（課外・研修施設）\□業務（課外活動支援）2025（令和7）年度　\1.課外活動関係\令和8（2026）年度団体継続\03 2026様式・記入例更新\01 名簿　未更新\"/>
    </mc:Choice>
  </mc:AlternateContent>
  <xr:revisionPtr revIDLastSave="0" documentId="13_ncr:1_{54AEA900-803E-45BC-A1C0-28841A463024}" xr6:coauthVersionLast="47" xr6:coauthVersionMax="47" xr10:uidLastSave="{00000000-0000-0000-0000-000000000000}"/>
  <workbookProtection workbookAlgorithmName="SHA-512" workbookHashValue="8e/loBqz4hQaymR1URtHIpHCQUH2BP6jRmudcR0UD+Y/0mKAaw/J8zJZkVpGtWOprkzNAb52gM3v4p13BXk+XQ==" workbookSaltValue="6dMbRLxQXPm5nZ97ngIdpg==" workbookSpinCount="100000" lockStructure="1"/>
  <bookViews>
    <workbookView xWindow="-120" yWindow="-120" windowWidth="29040" windowHeight="15720" firstSheet="3" activeTab="4" xr2:uid="{00000000-000D-0000-FFFF-FFFF00000000}"/>
  </bookViews>
  <sheets>
    <sheet name="役職区分(本)" sheetId="6" state="hidden" r:id="rId1"/>
    <sheet name="役職区分分解" sheetId="7" state="hidden" r:id="rId2"/>
    <sheet name="役職区分検出表" sheetId="10" state="hidden" r:id="rId3"/>
    <sheet name="学生団体役職者名簿" sheetId="4" r:id="rId4"/>
    <sheet name="学生団体構成員名簿" sheetId="8" r:id="rId5"/>
    <sheet name="【入力不要】" sheetId="5" r:id="rId6"/>
    <sheet name="団体コード" sheetId="2" state="hidden" r:id="rId7"/>
    <sheet name="年次" sheetId="9" state="hidden" r:id="rId8"/>
    <sheet name="所属" sheetId="11" state="hidden" r:id="rId9"/>
    <sheet name="団体名_団体種別" sheetId="3" state="hidden" r:id="rId10"/>
  </sheets>
  <definedNames>
    <definedName name="_xlnm._FilterDatabase" localSheetId="4" hidden="1">学生団体構成員名簿!$A$11:$G$211</definedName>
    <definedName name="_xlnm._FilterDatabase" localSheetId="6" hidden="1">団体コード!$A$1:$B$262</definedName>
    <definedName name="_xlnm._FilterDatabase" localSheetId="0" hidden="1">'役職区分(本)'!$A$1:$B$49</definedName>
    <definedName name="_xlnm._FilterDatabase" localSheetId="1" hidden="1">役職区分分解!$A$1:$I$64</definedName>
    <definedName name="_xlnm.Print_Area" localSheetId="4">学生団体構成員名簿!$A$1:$G$211</definedName>
    <definedName name="_xlnm.Print_Area" localSheetId="3">学生団体役職者名簿!$A$1:$I$22</definedName>
    <definedName name="_xlnm.Print_Area" localSheetId="1">役職区分分解!$A$1:$I$64</definedName>
    <definedName name="プルダウンで選択">団体名_団体種別!$B$2</definedName>
    <definedName name="一般学生団体_芸術系">団体名_団体種別!$J$2:$J$13</definedName>
    <definedName name="一般学生団体_体育系">団体名_団体種別!$I$2:$I$33</definedName>
    <definedName name="一般学生団体_文化系">団体名_団体種別!$H$2:$H$71</definedName>
    <definedName name="芸術系サークル連合会_課外活動団体_">団体名_団体種別!$G$2:$G$32</definedName>
    <definedName name="体育会_医学部会_課外活動団体_">団体名_団体種別!$F$2:$F$19</definedName>
    <definedName name="体育会_同好会_課外活動団体_">団体名_団体種別!$E$2:$E$11</definedName>
    <definedName name="体育会_部会_課外活動団体_">団体名_団体種別!$D$2:$D$45</definedName>
    <definedName name="文化系サークル連合会_課外活動団体_">団体名_団体種別!$C$2:$C$41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0" l="1"/>
  <c r="H15" i="4"/>
  <c r="E3" i="5" l="1"/>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 i="5"/>
  <c r="D2" i="5"/>
  <c r="A2" i="5" s="1"/>
  <c r="C6" i="8" l="1"/>
  <c r="C7" i="8"/>
  <c r="C1" i="8" l="1"/>
  <c r="E8" i="8"/>
  <c r="D197" i="5"/>
  <c r="A197" i="5" s="1"/>
  <c r="H30" i="7" l="1"/>
  <c r="H10" i="4" l="1"/>
  <c r="H11" i="4"/>
  <c r="H12" i="4"/>
  <c r="H13" i="4"/>
  <c r="H14" i="4"/>
  <c r="H16" i="4"/>
  <c r="H9" i="4"/>
  <c r="H61" i="7" l="1"/>
  <c r="H4" i="7"/>
  <c r="H5" i="7"/>
  <c r="H7" i="7"/>
  <c r="H13" i="7"/>
  <c r="H53" i="7"/>
  <c r="H18" i="7"/>
  <c r="H34" i="7"/>
  <c r="H20" i="7"/>
  <c r="H36" i="7"/>
  <c r="B2" i="8" l="1"/>
  <c r="A2" i="4"/>
  <c r="A87" i="8" l="1"/>
  <c r="D3" i="5" l="1"/>
  <c r="A3" i="5" s="1"/>
  <c r="D4" i="5"/>
  <c r="A4" i="5" s="1"/>
  <c r="D5" i="5"/>
  <c r="A5" i="5" s="1"/>
  <c r="D6" i="5"/>
  <c r="A6" i="5" s="1"/>
  <c r="D7" i="5"/>
  <c r="A7" i="5" s="1"/>
  <c r="D8" i="5"/>
  <c r="A8" i="5" s="1"/>
  <c r="D9" i="5"/>
  <c r="A9" i="5" s="1"/>
  <c r="D10" i="5"/>
  <c r="A10" i="5" s="1"/>
  <c r="D11" i="5"/>
  <c r="A11" i="5" s="1"/>
  <c r="D12" i="5"/>
  <c r="A12" i="5" s="1"/>
  <c r="D13" i="5"/>
  <c r="A13" i="5" s="1"/>
  <c r="D14" i="5"/>
  <c r="A14" i="5" s="1"/>
  <c r="D15" i="5"/>
  <c r="A15" i="5" s="1"/>
  <c r="D16" i="5"/>
  <c r="A16" i="5" s="1"/>
  <c r="D17" i="5"/>
  <c r="A17" i="5" s="1"/>
  <c r="D18" i="5"/>
  <c r="A18" i="5" s="1"/>
  <c r="D19" i="5"/>
  <c r="A19" i="5" s="1"/>
  <c r="D20" i="5"/>
  <c r="A20" i="5" s="1"/>
  <c r="D21" i="5"/>
  <c r="A21" i="5" s="1"/>
  <c r="D22" i="5"/>
  <c r="A22" i="5" s="1"/>
  <c r="D23" i="5"/>
  <c r="A23" i="5" s="1"/>
  <c r="D24" i="5"/>
  <c r="A24" i="5" s="1"/>
  <c r="D25" i="5"/>
  <c r="A25" i="5" s="1"/>
  <c r="D26" i="5"/>
  <c r="A26" i="5" s="1"/>
  <c r="D27" i="5"/>
  <c r="A27" i="5" s="1"/>
  <c r="D28" i="5"/>
  <c r="A28" i="5" s="1"/>
  <c r="D29" i="5"/>
  <c r="A29" i="5" s="1"/>
  <c r="D30" i="5"/>
  <c r="A30" i="5" s="1"/>
  <c r="D31" i="5"/>
  <c r="A31" i="5" s="1"/>
  <c r="D32" i="5"/>
  <c r="A32" i="5" s="1"/>
  <c r="D33" i="5"/>
  <c r="A33" i="5" s="1"/>
  <c r="D34" i="5"/>
  <c r="A34" i="5" s="1"/>
  <c r="D35" i="5"/>
  <c r="A35" i="5" s="1"/>
  <c r="D36" i="5"/>
  <c r="A36" i="5" s="1"/>
  <c r="D37" i="5"/>
  <c r="A37" i="5" s="1"/>
  <c r="D38" i="5"/>
  <c r="A38" i="5" s="1"/>
  <c r="D39" i="5"/>
  <c r="A39" i="5" s="1"/>
  <c r="D40" i="5"/>
  <c r="A40" i="5" s="1"/>
  <c r="D41" i="5"/>
  <c r="A41" i="5" s="1"/>
  <c r="D42" i="5"/>
  <c r="A42" i="5" s="1"/>
  <c r="D43" i="5"/>
  <c r="A43" i="5" s="1"/>
  <c r="D44" i="5"/>
  <c r="A44" i="5" s="1"/>
  <c r="D45" i="5"/>
  <c r="A45" i="5" s="1"/>
  <c r="D46" i="5"/>
  <c r="A46" i="5" s="1"/>
  <c r="D47" i="5"/>
  <c r="A47" i="5" s="1"/>
  <c r="D48" i="5"/>
  <c r="A48" i="5" s="1"/>
  <c r="D49" i="5"/>
  <c r="A49" i="5" s="1"/>
  <c r="D50" i="5"/>
  <c r="A50" i="5" s="1"/>
  <c r="D51" i="5"/>
  <c r="A51" i="5" s="1"/>
  <c r="D52" i="5"/>
  <c r="A52" i="5" s="1"/>
  <c r="D53" i="5"/>
  <c r="A53" i="5" s="1"/>
  <c r="D54" i="5"/>
  <c r="A54" i="5" s="1"/>
  <c r="D55" i="5"/>
  <c r="A55" i="5" s="1"/>
  <c r="D56" i="5"/>
  <c r="A56" i="5" s="1"/>
  <c r="D57" i="5"/>
  <c r="A57" i="5" s="1"/>
  <c r="D58" i="5"/>
  <c r="A58" i="5" s="1"/>
  <c r="D59" i="5"/>
  <c r="A59" i="5" s="1"/>
  <c r="D60" i="5"/>
  <c r="A60" i="5" s="1"/>
  <c r="D61" i="5"/>
  <c r="A61" i="5" s="1"/>
  <c r="D62" i="5"/>
  <c r="A62" i="5" s="1"/>
  <c r="D63" i="5"/>
  <c r="A63" i="5" s="1"/>
  <c r="D64" i="5"/>
  <c r="A64" i="5" s="1"/>
  <c r="D65" i="5"/>
  <c r="A65" i="5" s="1"/>
  <c r="D66" i="5"/>
  <c r="A66" i="5" s="1"/>
  <c r="D67" i="5"/>
  <c r="A67" i="5" s="1"/>
  <c r="D68" i="5"/>
  <c r="A68" i="5" s="1"/>
  <c r="D69" i="5"/>
  <c r="A69" i="5" s="1"/>
  <c r="D70" i="5"/>
  <c r="A70" i="5" s="1"/>
  <c r="D71" i="5"/>
  <c r="A71" i="5" s="1"/>
  <c r="D72" i="5"/>
  <c r="A72" i="5" s="1"/>
  <c r="D73" i="5"/>
  <c r="A73" i="5" s="1"/>
  <c r="D74" i="5"/>
  <c r="A74" i="5" s="1"/>
  <c r="D75" i="5"/>
  <c r="A75" i="5" s="1"/>
  <c r="D76" i="5"/>
  <c r="A76" i="5" s="1"/>
  <c r="D77" i="5"/>
  <c r="A77" i="5" s="1"/>
  <c r="D78" i="5"/>
  <c r="A78" i="5" s="1"/>
  <c r="D79" i="5"/>
  <c r="A79" i="5" s="1"/>
  <c r="D80" i="5"/>
  <c r="A80" i="5" s="1"/>
  <c r="D81" i="5"/>
  <c r="A81" i="5" s="1"/>
  <c r="D82" i="5"/>
  <c r="A82" i="5" s="1"/>
  <c r="D83" i="5"/>
  <c r="A83" i="5" s="1"/>
  <c r="D84" i="5"/>
  <c r="A84" i="5" s="1"/>
  <c r="D85" i="5"/>
  <c r="A85" i="5" s="1"/>
  <c r="D86" i="5"/>
  <c r="A86" i="5" s="1"/>
  <c r="D87" i="5"/>
  <c r="A87" i="5" s="1"/>
  <c r="D88" i="5"/>
  <c r="A88" i="5" s="1"/>
  <c r="D89" i="5"/>
  <c r="A89" i="5" s="1"/>
  <c r="D90" i="5"/>
  <c r="A90" i="5" s="1"/>
  <c r="D91" i="5"/>
  <c r="A91" i="5" s="1"/>
  <c r="D92" i="5"/>
  <c r="A92" i="5" s="1"/>
  <c r="D93" i="5"/>
  <c r="A93" i="5" s="1"/>
  <c r="D94" i="5"/>
  <c r="A94" i="5" s="1"/>
  <c r="D95" i="5"/>
  <c r="A95" i="5" s="1"/>
  <c r="D96" i="5"/>
  <c r="A96" i="5" s="1"/>
  <c r="D97" i="5"/>
  <c r="A97" i="5" s="1"/>
  <c r="D98" i="5"/>
  <c r="A98" i="5" s="1"/>
  <c r="D99" i="5"/>
  <c r="A99" i="5" s="1"/>
  <c r="D100" i="5"/>
  <c r="A100" i="5" s="1"/>
  <c r="D101" i="5"/>
  <c r="A101" i="5" s="1"/>
  <c r="D102" i="5"/>
  <c r="A102" i="5" s="1"/>
  <c r="D103" i="5"/>
  <c r="A103" i="5" s="1"/>
  <c r="D104" i="5"/>
  <c r="A104" i="5" s="1"/>
  <c r="D105" i="5"/>
  <c r="A105" i="5" s="1"/>
  <c r="D106" i="5"/>
  <c r="A106" i="5" s="1"/>
  <c r="D107" i="5"/>
  <c r="A107" i="5" s="1"/>
  <c r="D108" i="5"/>
  <c r="A108" i="5" s="1"/>
  <c r="D109" i="5"/>
  <c r="A109" i="5" s="1"/>
  <c r="D110" i="5"/>
  <c r="A110" i="5" s="1"/>
  <c r="D111" i="5"/>
  <c r="A111" i="5" s="1"/>
  <c r="D112" i="5"/>
  <c r="A112" i="5" s="1"/>
  <c r="D113" i="5"/>
  <c r="A113" i="5" s="1"/>
  <c r="D114" i="5"/>
  <c r="A114" i="5" s="1"/>
  <c r="D115" i="5"/>
  <c r="A115" i="5" s="1"/>
  <c r="D116" i="5"/>
  <c r="A116" i="5" s="1"/>
  <c r="D117" i="5"/>
  <c r="A117" i="5" s="1"/>
  <c r="D118" i="5"/>
  <c r="A118" i="5" s="1"/>
  <c r="D119" i="5"/>
  <c r="A119" i="5" s="1"/>
  <c r="D120" i="5"/>
  <c r="A120" i="5" s="1"/>
  <c r="D121" i="5"/>
  <c r="A121" i="5" s="1"/>
  <c r="D122" i="5"/>
  <c r="A122" i="5" s="1"/>
  <c r="D123" i="5"/>
  <c r="A123" i="5" s="1"/>
  <c r="D124" i="5"/>
  <c r="A124" i="5" s="1"/>
  <c r="D125" i="5"/>
  <c r="A125" i="5" s="1"/>
  <c r="D126" i="5"/>
  <c r="A126" i="5" s="1"/>
  <c r="D127" i="5"/>
  <c r="A127" i="5" s="1"/>
  <c r="D128" i="5"/>
  <c r="A128" i="5" s="1"/>
  <c r="D129" i="5"/>
  <c r="A129" i="5" s="1"/>
  <c r="D130" i="5"/>
  <c r="A130" i="5" s="1"/>
  <c r="D131" i="5"/>
  <c r="A131" i="5" s="1"/>
  <c r="D132" i="5"/>
  <c r="A132" i="5" s="1"/>
  <c r="D133" i="5"/>
  <c r="A133" i="5" s="1"/>
  <c r="D134" i="5"/>
  <c r="A134" i="5" s="1"/>
  <c r="D135" i="5"/>
  <c r="A135" i="5" s="1"/>
  <c r="D136" i="5"/>
  <c r="A136" i="5" s="1"/>
  <c r="D137" i="5"/>
  <c r="A137" i="5" s="1"/>
  <c r="D138" i="5"/>
  <c r="A138" i="5" s="1"/>
  <c r="D139" i="5"/>
  <c r="A139" i="5" s="1"/>
  <c r="D140" i="5"/>
  <c r="A140" i="5" s="1"/>
  <c r="D141" i="5"/>
  <c r="A141" i="5" s="1"/>
  <c r="D142" i="5"/>
  <c r="A142" i="5" s="1"/>
  <c r="D143" i="5"/>
  <c r="A143" i="5" s="1"/>
  <c r="D144" i="5"/>
  <c r="A144" i="5" s="1"/>
  <c r="D145" i="5"/>
  <c r="A145" i="5" s="1"/>
  <c r="D146" i="5"/>
  <c r="A146" i="5" s="1"/>
  <c r="D147" i="5"/>
  <c r="A147" i="5" s="1"/>
  <c r="D148" i="5"/>
  <c r="A148" i="5" s="1"/>
  <c r="D149" i="5"/>
  <c r="A149" i="5" s="1"/>
  <c r="D150" i="5"/>
  <c r="A150" i="5" s="1"/>
  <c r="D151" i="5"/>
  <c r="A151" i="5" s="1"/>
  <c r="D152" i="5"/>
  <c r="A152" i="5" s="1"/>
  <c r="D153" i="5"/>
  <c r="A153" i="5" s="1"/>
  <c r="D154" i="5"/>
  <c r="A154" i="5" s="1"/>
  <c r="D155" i="5"/>
  <c r="A155" i="5" s="1"/>
  <c r="D156" i="5"/>
  <c r="A156" i="5" s="1"/>
  <c r="D157" i="5"/>
  <c r="A157" i="5" s="1"/>
  <c r="D158" i="5"/>
  <c r="A158" i="5" s="1"/>
  <c r="D159" i="5"/>
  <c r="A159" i="5" s="1"/>
  <c r="D160" i="5"/>
  <c r="A160" i="5" s="1"/>
  <c r="D161" i="5"/>
  <c r="A161" i="5" s="1"/>
  <c r="D162" i="5"/>
  <c r="A162" i="5" s="1"/>
  <c r="D163" i="5"/>
  <c r="A163" i="5" s="1"/>
  <c r="D164" i="5"/>
  <c r="A164" i="5" s="1"/>
  <c r="D165" i="5"/>
  <c r="A165" i="5" s="1"/>
  <c r="D166" i="5"/>
  <c r="A166" i="5" s="1"/>
  <c r="D167" i="5"/>
  <c r="A167" i="5" s="1"/>
  <c r="D168" i="5"/>
  <c r="A168" i="5" s="1"/>
  <c r="D169" i="5"/>
  <c r="A169" i="5" s="1"/>
  <c r="D170" i="5"/>
  <c r="A170" i="5" s="1"/>
  <c r="D171" i="5"/>
  <c r="A171" i="5" s="1"/>
  <c r="D172" i="5"/>
  <c r="A172" i="5" s="1"/>
  <c r="D173" i="5"/>
  <c r="A173" i="5" s="1"/>
  <c r="D174" i="5"/>
  <c r="A174" i="5" s="1"/>
  <c r="D175" i="5"/>
  <c r="A175" i="5" s="1"/>
  <c r="D176" i="5"/>
  <c r="A176" i="5" s="1"/>
  <c r="D177" i="5"/>
  <c r="A177" i="5" s="1"/>
  <c r="D178" i="5"/>
  <c r="A178" i="5" s="1"/>
  <c r="D179" i="5"/>
  <c r="A179" i="5" s="1"/>
  <c r="D180" i="5"/>
  <c r="A180" i="5" s="1"/>
  <c r="D181" i="5"/>
  <c r="A181" i="5" s="1"/>
  <c r="D182" i="5"/>
  <c r="A182" i="5" s="1"/>
  <c r="D183" i="5"/>
  <c r="A183" i="5" s="1"/>
  <c r="D184" i="5"/>
  <c r="A184" i="5" s="1"/>
  <c r="D185" i="5"/>
  <c r="A185" i="5" s="1"/>
  <c r="D186" i="5"/>
  <c r="A186" i="5" s="1"/>
  <c r="D187" i="5"/>
  <c r="A187" i="5" s="1"/>
  <c r="D188" i="5"/>
  <c r="A188" i="5" s="1"/>
  <c r="D189" i="5"/>
  <c r="A189" i="5" s="1"/>
  <c r="D190" i="5"/>
  <c r="A190" i="5" s="1"/>
  <c r="D191" i="5"/>
  <c r="A191" i="5" s="1"/>
  <c r="D192" i="5"/>
  <c r="A192" i="5" s="1"/>
  <c r="D193" i="5"/>
  <c r="A193" i="5" s="1"/>
  <c r="D194" i="5"/>
  <c r="A194" i="5" s="1"/>
  <c r="D195" i="5"/>
  <c r="A195" i="5" s="1"/>
  <c r="D196" i="5"/>
  <c r="A196" i="5" s="1"/>
  <c r="D198" i="5"/>
  <c r="A198" i="5" s="1"/>
  <c r="D199" i="5"/>
  <c r="A199" i="5" s="1"/>
  <c r="D200" i="5"/>
  <c r="A200" i="5" s="1"/>
  <c r="D201" i="5"/>
  <c r="A201" i="5" s="1"/>
  <c r="B193" i="5" l="1"/>
  <c r="B181" i="5"/>
  <c r="B169" i="5"/>
  <c r="B157" i="5"/>
  <c r="B145" i="5"/>
  <c r="B133" i="5"/>
  <c r="B121" i="5"/>
  <c r="B109" i="5"/>
  <c r="B97" i="5"/>
  <c r="B85" i="5"/>
  <c r="B199" i="5"/>
  <c r="B187" i="5"/>
  <c r="B175" i="5"/>
  <c r="B163" i="5"/>
  <c r="B151" i="5"/>
  <c r="B139" i="5"/>
  <c r="B127" i="5"/>
  <c r="B115" i="5"/>
  <c r="B103" i="5"/>
  <c r="B91" i="5"/>
  <c r="B79" i="5"/>
  <c r="B196" i="5"/>
  <c r="B184" i="5"/>
  <c r="B172" i="5"/>
  <c r="B160" i="5"/>
  <c r="B148" i="5"/>
  <c r="B136" i="5"/>
  <c r="B124" i="5"/>
  <c r="B112" i="5"/>
  <c r="B100" i="5"/>
  <c r="B88" i="5"/>
  <c r="B195" i="5"/>
  <c r="B183" i="5"/>
  <c r="B171" i="5"/>
  <c r="B159" i="5"/>
  <c r="B147" i="5"/>
  <c r="B135" i="5"/>
  <c r="B123" i="5"/>
  <c r="B111" i="5"/>
  <c r="B99" i="5"/>
  <c r="B87" i="5"/>
  <c r="B167" i="5"/>
  <c r="B161" i="5"/>
  <c r="B95" i="5"/>
  <c r="B89" i="5"/>
  <c r="B173" i="5"/>
  <c r="B101" i="5"/>
  <c r="B155" i="5"/>
  <c r="B83" i="5"/>
  <c r="B149" i="5"/>
  <c r="B143" i="5"/>
  <c r="B137" i="5"/>
  <c r="B131" i="5"/>
  <c r="B197" i="5"/>
  <c r="B125" i="5"/>
  <c r="B191" i="5"/>
  <c r="B119" i="5"/>
  <c r="B185" i="5"/>
  <c r="B113" i="5"/>
  <c r="B179" i="5"/>
  <c r="B107" i="5"/>
  <c r="B194" i="5"/>
  <c r="B182" i="5"/>
  <c r="B170" i="5"/>
  <c r="B158" i="5"/>
  <c r="B146" i="5"/>
  <c r="B134" i="5"/>
  <c r="B122" i="5"/>
  <c r="B110" i="5"/>
  <c r="B98" i="5"/>
  <c r="B86" i="5"/>
  <c r="B192" i="5"/>
  <c r="B180" i="5"/>
  <c r="B168" i="5"/>
  <c r="B156" i="5"/>
  <c r="B144" i="5"/>
  <c r="B132" i="5"/>
  <c r="B120" i="5"/>
  <c r="B108" i="5"/>
  <c r="B96" i="5"/>
  <c r="B84" i="5"/>
  <c r="B190" i="5"/>
  <c r="B178" i="5"/>
  <c r="B166" i="5"/>
  <c r="B154" i="5"/>
  <c r="B142" i="5"/>
  <c r="B130" i="5"/>
  <c r="B118" i="5"/>
  <c r="B106" i="5"/>
  <c r="B94" i="5"/>
  <c r="B82" i="5"/>
  <c r="B201" i="5"/>
  <c r="B189" i="5"/>
  <c r="B177" i="5"/>
  <c r="B165" i="5"/>
  <c r="B153" i="5"/>
  <c r="B141" i="5"/>
  <c r="B129" i="5"/>
  <c r="B117" i="5"/>
  <c r="B105" i="5"/>
  <c r="B93" i="5"/>
  <c r="B81" i="5"/>
  <c r="B200" i="5"/>
  <c r="B188" i="5"/>
  <c r="B176" i="5"/>
  <c r="B164" i="5"/>
  <c r="B152" i="5"/>
  <c r="B140" i="5"/>
  <c r="B128" i="5"/>
  <c r="B116" i="5"/>
  <c r="B104" i="5"/>
  <c r="B92" i="5"/>
  <c r="B80" i="5"/>
  <c r="B198" i="5"/>
  <c r="B186" i="5"/>
  <c r="B174" i="5"/>
  <c r="B162" i="5"/>
  <c r="B150" i="5"/>
  <c r="B138" i="5"/>
  <c r="B126" i="5"/>
  <c r="B114" i="5"/>
  <c r="B102" i="5"/>
  <c r="B90" i="5"/>
  <c r="B78" i="5"/>
  <c r="A3" i="10" l="1"/>
  <c r="A4" i="10"/>
  <c r="A5" i="10"/>
  <c r="A6" i="10"/>
  <c r="A7" i="10"/>
  <c r="A9" i="10"/>
  <c r="A2" i="10"/>
  <c r="J6" i="4"/>
  <c r="D62" i="8"/>
  <c r="D86"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12" i="8"/>
  <c r="H10" i="7"/>
  <c r="H41" i="7"/>
  <c r="H25" i="7"/>
  <c r="H3" i="7"/>
  <c r="H37" i="7"/>
  <c r="H21" i="7"/>
  <c r="H58" i="7"/>
  <c r="H2" i="7"/>
  <c r="H50" i="7"/>
  <c r="H42" i="7"/>
  <c r="H26" i="7"/>
  <c r="H38" i="7"/>
  <c r="H22" i="7"/>
  <c r="H43" i="7"/>
  <c r="H27" i="7"/>
  <c r="H35" i="7"/>
  <c r="H19" i="7"/>
  <c r="H56" i="7"/>
  <c r="H9" i="7"/>
  <c r="H44" i="7"/>
  <c r="H28" i="7"/>
  <c r="H39" i="7"/>
  <c r="H23" i="7"/>
  <c r="H55" i="7"/>
  <c r="H11" i="7"/>
  <c r="H6" i="7"/>
  <c r="H40" i="7"/>
  <c r="H24" i="7"/>
  <c r="H57" i="7"/>
  <c r="H54" i="7"/>
  <c r="H45" i="7"/>
  <c r="H29" i="7"/>
  <c r="H46" i="7"/>
  <c r="H47" i="7"/>
  <c r="H31" i="7"/>
  <c r="H14" i="7"/>
  <c r="H8" i="7"/>
  <c r="H15" i="7"/>
  <c r="H12" i="7"/>
  <c r="H62" i="7"/>
  <c r="H59" i="7"/>
  <c r="H63" i="7"/>
  <c r="H48" i="7"/>
  <c r="H32" i="7"/>
  <c r="H16" i="7"/>
  <c r="H64" i="7"/>
  <c r="H60" i="7"/>
  <c r="H52" i="7"/>
  <c r="H51" i="7"/>
  <c r="H49" i="7"/>
  <c r="H33" i="7"/>
  <c r="H17" i="7"/>
  <c r="D37" i="8"/>
  <c r="D34" i="8"/>
  <c r="D12" i="8"/>
  <c r="D39" i="8"/>
  <c r="D22" i="8"/>
  <c r="D26" i="8"/>
  <c r="D16" i="8"/>
  <c r="D40" i="8"/>
  <c r="D23" i="8"/>
  <c r="D27" i="8"/>
  <c r="D18" i="8"/>
  <c r="D21" i="8"/>
  <c r="D31" i="8"/>
  <c r="D33" i="8"/>
  <c r="D42" i="8"/>
  <c r="D36" i="8"/>
  <c r="D41" i="8"/>
  <c r="D20" i="8"/>
  <c r="D17" i="8"/>
  <c r="D30" i="8"/>
  <c r="D19" i="8"/>
  <c r="D35" i="8"/>
  <c r="D43" i="8"/>
  <c r="D87" i="8"/>
  <c r="D61" i="8"/>
  <c r="D54" i="8"/>
  <c r="D65" i="8"/>
  <c r="D49" i="8"/>
  <c r="D78" i="8"/>
  <c r="D66" i="8"/>
  <c r="D51" i="8"/>
  <c r="D67" i="8"/>
  <c r="D76" i="8"/>
  <c r="D84" i="8"/>
  <c r="D32" i="8"/>
  <c r="D64" i="8"/>
  <c r="D63" i="8"/>
  <c r="D57" i="8"/>
  <c r="D55" i="8"/>
  <c r="D50" i="8"/>
  <c r="D68" i="8"/>
  <c r="D73" i="8"/>
  <c r="D81" i="8"/>
  <c r="D82" i="8"/>
  <c r="D83" i="8"/>
  <c r="D58" i="8"/>
  <c r="D52" i="8"/>
  <c r="D85" i="8"/>
  <c r="D69" i="8"/>
  <c r="D13" i="8"/>
  <c r="D25" i="8"/>
  <c r="D15" i="8"/>
  <c r="D24" i="8"/>
  <c r="D38" i="8"/>
  <c r="D14" i="8"/>
  <c r="D28" i="8"/>
  <c r="D29" i="8"/>
  <c r="D79" i="8"/>
  <c r="D74" i="8"/>
  <c r="D46" i="8"/>
  <c r="D75" i="8"/>
  <c r="D77" i="8"/>
  <c r="D80" i="8"/>
  <c r="D48" i="8"/>
  <c r="D72" i="8"/>
  <c r="D70" i="8"/>
  <c r="D56" i="8"/>
  <c r="D45" i="8"/>
  <c r="D47" i="8"/>
  <c r="D59" i="8"/>
  <c r="D53" i="8"/>
  <c r="D60" i="8"/>
  <c r="D71" i="8"/>
  <c r="D44" i="8"/>
  <c r="B7" i="10" l="1"/>
  <c r="E7" i="10" s="1"/>
  <c r="L7" i="10" s="1"/>
  <c r="B8" i="10"/>
  <c r="B3" i="10"/>
  <c r="E3" i="10" s="1"/>
  <c r="N3" i="10" s="1"/>
  <c r="B61" i="5"/>
  <c r="B77" i="5"/>
  <c r="B74" i="5"/>
  <c r="B67" i="5"/>
  <c r="B62" i="5"/>
  <c r="B56" i="5"/>
  <c r="B55" i="5"/>
  <c r="B73" i="5"/>
  <c r="B59" i="5"/>
  <c r="B72" i="5"/>
  <c r="B76" i="5"/>
  <c r="B60" i="5"/>
  <c r="B70" i="5"/>
  <c r="B64" i="5"/>
  <c r="B71" i="5"/>
  <c r="B58" i="5"/>
  <c r="B69" i="5"/>
  <c r="B75" i="5"/>
  <c r="B57" i="5"/>
  <c r="B68" i="5"/>
  <c r="B66" i="5"/>
  <c r="B54" i="5"/>
  <c r="B63" i="5"/>
  <c r="B65" i="5"/>
  <c r="B47" i="5"/>
  <c r="B35" i="5"/>
  <c r="B51" i="5"/>
  <c r="B39" i="5"/>
  <c r="B43" i="5"/>
  <c r="B53" i="5"/>
  <c r="B33" i="5"/>
  <c r="B40" i="5"/>
  <c r="B38" i="5"/>
  <c r="B46" i="5"/>
  <c r="B49" i="5"/>
  <c r="B52" i="5"/>
  <c r="B36" i="5"/>
  <c r="B34" i="5"/>
  <c r="B48" i="5"/>
  <c r="B50" i="5"/>
  <c r="B32" i="5"/>
  <c r="B31" i="5"/>
  <c r="B37" i="5"/>
  <c r="B45" i="5"/>
  <c r="B41" i="5"/>
  <c r="B44" i="5"/>
  <c r="B42" i="5"/>
  <c r="B21" i="5"/>
  <c r="B9" i="5"/>
  <c r="B25" i="5"/>
  <c r="B13" i="5"/>
  <c r="B29" i="5"/>
  <c r="B17" i="5"/>
  <c r="B16" i="5"/>
  <c r="B15" i="5"/>
  <c r="B12" i="5"/>
  <c r="B2" i="5"/>
  <c r="B14" i="5"/>
  <c r="B27" i="5"/>
  <c r="B5" i="5"/>
  <c r="B30" i="5"/>
  <c r="B28" i="5"/>
  <c r="B19" i="5"/>
  <c r="B10" i="5"/>
  <c r="B8" i="5"/>
  <c r="B11" i="5"/>
  <c r="B26" i="5"/>
  <c r="B20" i="5"/>
  <c r="B23" i="5"/>
  <c r="B3" i="5"/>
  <c r="B18" i="5"/>
  <c r="B4" i="5"/>
  <c r="B7" i="5"/>
  <c r="B24" i="5"/>
  <c r="B22" i="5"/>
  <c r="B6" i="5"/>
  <c r="B9" i="10"/>
  <c r="B2" i="10"/>
  <c r="E2" i="10" s="1"/>
  <c r="B4" i="10"/>
  <c r="E4" i="10" s="1"/>
  <c r="J4" i="10" s="1"/>
  <c r="B5" i="10"/>
  <c r="E5" i="10" s="1"/>
  <c r="H5" i="10" s="1"/>
  <c r="B6" i="10"/>
  <c r="E6" i="10" s="1"/>
  <c r="F6" i="10" s="1"/>
  <c r="E8" i="10" l="1"/>
  <c r="C8" i="10"/>
  <c r="L3" i="10"/>
  <c r="H3" i="10"/>
  <c r="J5" i="10"/>
  <c r="F5" i="10"/>
  <c r="J7" i="10"/>
  <c r="N7" i="10"/>
  <c r="H4" i="10"/>
  <c r="F7" i="10"/>
  <c r="L4" i="10"/>
  <c r="N6" i="10"/>
  <c r="H6" i="10"/>
  <c r="C2" i="10"/>
  <c r="L6" i="10"/>
  <c r="F2" i="10"/>
  <c r="N2" i="10"/>
  <c r="L2" i="10"/>
  <c r="J2" i="10"/>
  <c r="H2" i="10"/>
  <c r="N5" i="10"/>
  <c r="L5" i="10"/>
  <c r="J6" i="10"/>
  <c r="J3" i="10"/>
  <c r="H7" i="10"/>
  <c r="F4" i="10"/>
  <c r="N4" i="10"/>
  <c r="C5" i="10"/>
  <c r="C7" i="10"/>
  <c r="C9" i="10"/>
  <c r="E9" i="10"/>
  <c r="F3" i="10"/>
  <c r="C6" i="10"/>
  <c r="C3" i="10"/>
  <c r="C4" i="10"/>
  <c r="F8" i="10" l="1"/>
  <c r="G8" i="10" s="1"/>
  <c r="H8" i="10"/>
  <c r="I8" i="10" s="1"/>
  <c r="J8" i="10"/>
  <c r="K8" i="10" s="1"/>
  <c r="L8" i="10"/>
  <c r="M8" i="10" s="1"/>
  <c r="N8" i="10"/>
  <c r="O8" i="10" s="1"/>
  <c r="M7" i="10"/>
  <c r="O7" i="10"/>
  <c r="I5" i="10"/>
  <c r="G6" i="10"/>
  <c r="I6" i="10"/>
  <c r="G5" i="10"/>
  <c r="K6" i="10"/>
  <c r="G7" i="10"/>
  <c r="M4" i="10"/>
  <c r="M6" i="10"/>
  <c r="K7" i="10"/>
  <c r="M5" i="10"/>
  <c r="K5" i="10"/>
  <c r="M2" i="10"/>
  <c r="G3" i="10"/>
  <c r="O4" i="10"/>
  <c r="K2" i="10"/>
  <c r="G4" i="10"/>
  <c r="M3" i="10"/>
  <c r="O6" i="10"/>
  <c r="O2" i="10"/>
  <c r="O3" i="10"/>
  <c r="I4" i="10"/>
  <c r="I7" i="10"/>
  <c r="O5" i="10"/>
  <c r="I3" i="10"/>
  <c r="K4" i="10"/>
  <c r="N9" i="10"/>
  <c r="O9" i="10" s="1"/>
  <c r="F9" i="10"/>
  <c r="G9" i="10" s="1"/>
  <c r="L9" i="10"/>
  <c r="M9" i="10" s="1"/>
  <c r="J9" i="10"/>
  <c r="K9" i="10" s="1"/>
  <c r="H9" i="10"/>
  <c r="I9" i="10" s="1"/>
  <c r="K3" i="10"/>
  <c r="I2" i="10"/>
  <c r="G2" i="10"/>
  <c r="P8" i="10" l="1"/>
  <c r="Q8" i="10" s="1"/>
  <c r="P4" i="10"/>
  <c r="Q4" i="10" s="1"/>
  <c r="P5" i="10"/>
  <c r="Q5" i="10" s="1"/>
  <c r="P9" i="10"/>
  <c r="Q9" i="10" s="1"/>
  <c r="P7" i="10"/>
  <c r="Q7" i="10" s="1"/>
  <c r="P6" i="10"/>
  <c r="Q6" i="10" s="1"/>
  <c r="P2" i="10"/>
  <c r="Q2" i="10" s="1"/>
  <c r="P3" i="10"/>
  <c r="Q3" i="10" s="1"/>
  <c r="C13" i="5" l="1"/>
  <c r="C14" i="5"/>
  <c r="C16" i="5"/>
  <c r="C48" i="5"/>
  <c r="C80" i="5"/>
  <c r="C112" i="5"/>
  <c r="C144" i="5"/>
  <c r="C176" i="5"/>
  <c r="C27" i="5"/>
  <c r="C59" i="5"/>
  <c r="C91" i="5"/>
  <c r="C123" i="5"/>
  <c r="C155" i="5"/>
  <c r="C187" i="5"/>
  <c r="C20" i="5"/>
  <c r="C68" i="5"/>
  <c r="C132" i="5"/>
  <c r="C196" i="5"/>
  <c r="C76" i="5"/>
  <c r="C140" i="5"/>
  <c r="C79" i="5"/>
  <c r="C143" i="5"/>
  <c r="C71" i="5"/>
  <c r="C135" i="5"/>
  <c r="C199" i="5"/>
  <c r="C166" i="5"/>
  <c r="C102" i="5"/>
  <c r="C38" i="5"/>
  <c r="C185" i="5"/>
  <c r="C121" i="5"/>
  <c r="C57" i="5"/>
  <c r="C190" i="5"/>
  <c r="C46" i="5"/>
  <c r="C129" i="5"/>
  <c r="C4" i="5"/>
  <c r="C74" i="5"/>
  <c r="C157" i="5"/>
  <c r="C162" i="5"/>
  <c r="C98" i="5"/>
  <c r="C24" i="5"/>
  <c r="C56" i="5"/>
  <c r="C88" i="5"/>
  <c r="C120" i="5"/>
  <c r="C152" i="5"/>
  <c r="C184" i="5"/>
  <c r="C12" i="5"/>
  <c r="C35" i="5"/>
  <c r="C67" i="5"/>
  <c r="C99" i="5"/>
  <c r="C131" i="5"/>
  <c r="C163" i="5"/>
  <c r="C195" i="5"/>
  <c r="C15" i="5"/>
  <c r="C84" i="5"/>
  <c r="C148" i="5"/>
  <c r="C28" i="5"/>
  <c r="C92" i="5"/>
  <c r="C156" i="5"/>
  <c r="C31" i="5"/>
  <c r="C95" i="5"/>
  <c r="C159" i="5"/>
  <c r="C23" i="5"/>
  <c r="C87" i="5"/>
  <c r="C151" i="5"/>
  <c r="C2" i="5"/>
  <c r="C150" i="5"/>
  <c r="C86" i="5"/>
  <c r="C22" i="5"/>
  <c r="C169" i="5"/>
  <c r="C105" i="5"/>
  <c r="C41" i="5"/>
  <c r="C158" i="5"/>
  <c r="C97" i="5"/>
  <c r="C186" i="5"/>
  <c r="C42" i="5"/>
  <c r="C109" i="5"/>
  <c r="C146" i="5"/>
  <c r="C82" i="5"/>
  <c r="C18" i="5"/>
  <c r="C165" i="5"/>
  <c r="C101" i="5"/>
  <c r="C37" i="5"/>
  <c r="C174" i="5"/>
  <c r="C62" i="5"/>
  <c r="C145" i="5"/>
  <c r="C17" i="5"/>
  <c r="C122" i="5"/>
  <c r="C93" i="5"/>
  <c r="C138" i="5"/>
  <c r="C194" i="5"/>
  <c r="C66" i="5"/>
  <c r="C149" i="5"/>
  <c r="C85" i="5"/>
  <c r="C142" i="5"/>
  <c r="C30" i="5"/>
  <c r="C173" i="5"/>
  <c r="C61" i="5"/>
  <c r="C8" i="5"/>
  <c r="C72" i="5"/>
  <c r="C104" i="5"/>
  <c r="C136" i="5"/>
  <c r="C168" i="5"/>
  <c r="C200" i="5"/>
  <c r="C19" i="5"/>
  <c r="C83" i="5"/>
  <c r="C32" i="5"/>
  <c r="C64" i="5"/>
  <c r="C96" i="5"/>
  <c r="C128" i="5"/>
  <c r="C160" i="5"/>
  <c r="C192" i="5"/>
  <c r="C11" i="5"/>
  <c r="C43" i="5"/>
  <c r="C75" i="5"/>
  <c r="C107" i="5"/>
  <c r="C139" i="5"/>
  <c r="C171" i="5"/>
  <c r="C36" i="5"/>
  <c r="C100" i="5"/>
  <c r="C164" i="5"/>
  <c r="C44" i="5"/>
  <c r="C108" i="5"/>
  <c r="C172" i="5"/>
  <c r="C47" i="5"/>
  <c r="C111" i="5"/>
  <c r="C175" i="5"/>
  <c r="C39" i="5"/>
  <c r="C103" i="5"/>
  <c r="C167" i="5"/>
  <c r="C198" i="5"/>
  <c r="C134" i="5"/>
  <c r="C70" i="5"/>
  <c r="C6" i="5"/>
  <c r="C153" i="5"/>
  <c r="C89" i="5"/>
  <c r="C25" i="5"/>
  <c r="C126" i="5"/>
  <c r="C193" i="5"/>
  <c r="C65" i="5"/>
  <c r="C10" i="5"/>
  <c r="C77" i="5"/>
  <c r="C130" i="5"/>
  <c r="C7" i="5"/>
  <c r="C21" i="5"/>
  <c r="C113" i="5"/>
  <c r="C90" i="5"/>
  <c r="C40" i="5"/>
  <c r="C51" i="5"/>
  <c r="C115" i="5"/>
  <c r="C52" i="5"/>
  <c r="C124" i="5"/>
  <c r="C191" i="5"/>
  <c r="C182" i="5"/>
  <c r="C137" i="5"/>
  <c r="C161" i="5"/>
  <c r="C45" i="5"/>
  <c r="C34" i="5"/>
  <c r="C117" i="5"/>
  <c r="C177" i="5"/>
  <c r="C154" i="5"/>
  <c r="C125" i="5"/>
  <c r="C180" i="5"/>
  <c r="C63" i="5"/>
  <c r="C54" i="5"/>
  <c r="C106" i="5"/>
  <c r="C181" i="5"/>
  <c r="C78" i="5"/>
  <c r="C26" i="5"/>
  <c r="C60" i="5"/>
  <c r="C183" i="5"/>
  <c r="C94" i="5"/>
  <c r="C50" i="5"/>
  <c r="C5" i="5"/>
  <c r="C170" i="5"/>
  <c r="C147" i="5"/>
  <c r="C116" i="5"/>
  <c r="C188" i="5"/>
  <c r="C55" i="5"/>
  <c r="C118" i="5"/>
  <c r="C73" i="5"/>
  <c r="C33" i="5"/>
  <c r="C178" i="5"/>
  <c r="C197" i="5"/>
  <c r="C69" i="5"/>
  <c r="C110" i="5"/>
  <c r="C81" i="5"/>
  <c r="C58" i="5"/>
  <c r="C29" i="5"/>
  <c r="C179" i="5"/>
  <c r="C119" i="5"/>
  <c r="C9" i="5"/>
  <c r="C114" i="5"/>
  <c r="C53" i="5"/>
  <c r="C49" i="5"/>
  <c r="C3" i="5"/>
  <c r="C127" i="5"/>
  <c r="C201" i="5"/>
  <c r="C189" i="5"/>
  <c r="C133" i="5"/>
  <c r="C14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桾澤　都月</author>
    <author>及川　哲平</author>
  </authors>
  <commentList>
    <comment ref="A2" authorId="0" shapeId="0" xr:uid="{C6379462-D688-4568-A6F6-989920F4DDF6}">
      <text>
        <r>
          <rPr>
            <sz val="9"/>
            <color indexed="81"/>
            <rFont val="MS P ゴシック"/>
            <family val="3"/>
            <charset val="128"/>
          </rPr>
          <t>団体名をプルダウンで選択すると自動入力されます。この数字をファイル名につけてください。</t>
        </r>
      </text>
    </comment>
    <comment ref="G5" authorId="1" shapeId="0" xr:uid="{00000000-0006-0000-0400-000001000000}">
      <text>
        <r>
          <rPr>
            <b/>
            <sz val="8"/>
            <color indexed="81"/>
            <rFont val="MS P ゴシック"/>
            <family val="3"/>
            <charset val="128"/>
          </rPr>
          <t>この色のセルを選択すると、セルの右下にリストのマークが表示されますので、そこからリストを表示させて、選択して下さい。</t>
        </r>
      </text>
    </comment>
    <comment ref="G6" authorId="1" shapeId="0" xr:uid="{00000000-0006-0000-0400-000002000000}">
      <text>
        <r>
          <rPr>
            <b/>
            <sz val="9"/>
            <color indexed="81"/>
            <rFont val="MS P ゴシック"/>
            <family val="3"/>
            <charset val="128"/>
          </rPr>
          <t>団体種別名を入力すると、リストが表示されます。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桾澤　都月</author>
  </authors>
  <commentList>
    <comment ref="B2" authorId="0" shapeId="0" xr:uid="{6DF5CAA3-7495-4018-A33D-01771C8BB5CD}">
      <text>
        <r>
          <rPr>
            <b/>
            <sz val="9"/>
            <color indexed="81"/>
            <rFont val="MS P ゴシック"/>
            <family val="3"/>
            <charset val="128"/>
          </rPr>
          <t>「学生団体役職者名簿」から自動入力されます。この数字をファイル名につけてください。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16B14E09-0720-4F46-94F9-2CD64CF586E8}">
      <text>
        <r>
          <rPr>
            <b/>
            <sz val="9"/>
            <color indexed="81"/>
            <rFont val="MS P ゴシック"/>
            <family val="3"/>
            <charset val="128"/>
          </rPr>
          <t>作成者:</t>
        </r>
        <r>
          <rPr>
            <sz val="9"/>
            <color indexed="81"/>
            <rFont val="MS P ゴシック"/>
            <family val="3"/>
            <charset val="128"/>
          </rPr>
          <t xml:space="preserve">
H31.4～体育会
旧：ｱﾙﾃｨﾒｯﾄﾁｰﾑINVERHOUSE
2020.1：INVERHOUSE削除</t>
        </r>
      </text>
    </comment>
  </commentList>
</comments>
</file>

<file path=xl/sharedStrings.xml><?xml version="1.0" encoding="utf-8"?>
<sst xmlns="http://schemas.openxmlformats.org/spreadsheetml/2006/main" count="1344" uniqueCount="812">
  <si>
    <t>団体名</t>
  </si>
  <si>
    <t>団体コード</t>
  </si>
  <si>
    <t>池坊華道部</t>
  </si>
  <si>
    <t>映画研究部</t>
  </si>
  <si>
    <t>海洋研究会</t>
  </si>
  <si>
    <t>現代視覚文化研究会</t>
  </si>
  <si>
    <t>茶道部和敬清寂社</t>
  </si>
  <si>
    <t>社会福祉研究会</t>
  </si>
  <si>
    <t>将棋部</t>
  </si>
  <si>
    <t>つくば鳥人間の会</t>
  </si>
  <si>
    <t>天文研究会</t>
  </si>
  <si>
    <t>漫画研究会</t>
  </si>
  <si>
    <t>野生動物研究会</t>
  </si>
  <si>
    <t>合気道部</t>
  </si>
  <si>
    <t>鹿島神流武道部</t>
  </si>
  <si>
    <t>空手道部</t>
  </si>
  <si>
    <t>弓道部</t>
  </si>
  <si>
    <t>剣道部</t>
  </si>
  <si>
    <t>硬式庭球部</t>
  </si>
  <si>
    <t>硬式野球部</t>
  </si>
  <si>
    <t>蹴球部</t>
  </si>
  <si>
    <t>準硬式野球部</t>
  </si>
  <si>
    <t>少林寺拳法部</t>
  </si>
  <si>
    <t>卓球部</t>
  </si>
  <si>
    <t>軟式庭球部</t>
  </si>
  <si>
    <t>馬術部</t>
  </si>
  <si>
    <t>陸上競技部</t>
  </si>
  <si>
    <t>管弦楽団</t>
  </si>
  <si>
    <t>劇団筑波小劇場</t>
  </si>
  <si>
    <t>書道部</t>
  </si>
  <si>
    <t>筑波音楽協会</t>
  </si>
  <si>
    <t>筑波能・狂言研究会</t>
  </si>
  <si>
    <t>ときめき太鼓塾</t>
  </si>
  <si>
    <t>邦楽部</t>
  </si>
  <si>
    <t>落語研究会</t>
  </si>
  <si>
    <t>05001</t>
  </si>
  <si>
    <t>05003</t>
  </si>
  <si>
    <t>05010</t>
  </si>
  <si>
    <t>05013</t>
  </si>
  <si>
    <t>聖書研究会</t>
  </si>
  <si>
    <t>05016</t>
  </si>
  <si>
    <t>05017</t>
  </si>
  <si>
    <t>05019</t>
  </si>
  <si>
    <t>05020</t>
  </si>
  <si>
    <t>筑波医学生国際交流連盟（TIMSA)</t>
  </si>
  <si>
    <t>05021</t>
  </si>
  <si>
    <t>つくばぬいぐるみ病院</t>
  </si>
  <si>
    <t>05024</t>
  </si>
  <si>
    <t>05027</t>
  </si>
  <si>
    <t>05028</t>
  </si>
  <si>
    <t>05029</t>
  </si>
  <si>
    <t>05030</t>
  </si>
  <si>
    <t>05032</t>
  </si>
  <si>
    <t>日本史研究会</t>
  </si>
  <si>
    <t>05036</t>
  </si>
  <si>
    <t>05038</t>
  </si>
  <si>
    <t>05039</t>
  </si>
  <si>
    <t>05044</t>
  </si>
  <si>
    <t>05047</t>
  </si>
  <si>
    <t>05048</t>
  </si>
  <si>
    <t>05049</t>
  </si>
  <si>
    <t>05055</t>
  </si>
  <si>
    <t>05056</t>
  </si>
  <si>
    <t>05059</t>
  </si>
  <si>
    <t>05061</t>
  </si>
  <si>
    <t>05081</t>
  </si>
  <si>
    <t>05083</t>
  </si>
  <si>
    <t>05084</t>
  </si>
  <si>
    <t>05087</t>
  </si>
  <si>
    <t>05089</t>
  </si>
  <si>
    <t>05090</t>
  </si>
  <si>
    <t>05092</t>
  </si>
  <si>
    <t>05099</t>
  </si>
  <si>
    <t>05101</t>
  </si>
  <si>
    <t>05102</t>
  </si>
  <si>
    <t>05105</t>
  </si>
  <si>
    <t>05106</t>
  </si>
  <si>
    <t>05107</t>
  </si>
  <si>
    <t>05109</t>
  </si>
  <si>
    <t>05110</t>
  </si>
  <si>
    <t>05112</t>
  </si>
  <si>
    <t>05118</t>
  </si>
  <si>
    <t>05121</t>
  </si>
  <si>
    <t xml:space="preserve">ASSOCIAÇÃO DE ESTUDANTES BRASILEIROS DA UNIVERSIDADE DE TSUKUBA (AEBUT) </t>
    <phoneticPr fontId="6"/>
  </si>
  <si>
    <t>05125</t>
  </si>
  <si>
    <t>05126</t>
  </si>
  <si>
    <t>06005</t>
  </si>
  <si>
    <t>06009</t>
  </si>
  <si>
    <t>06010</t>
  </si>
  <si>
    <t>06011</t>
  </si>
  <si>
    <t>柔道同好会</t>
  </si>
  <si>
    <t>06012</t>
  </si>
  <si>
    <t>水泳同好会</t>
  </si>
  <si>
    <t>06013</t>
  </si>
  <si>
    <t>06014</t>
  </si>
  <si>
    <t>06017</t>
  </si>
  <si>
    <t>卓球同好会</t>
  </si>
  <si>
    <t>06018</t>
  </si>
  <si>
    <t>06019</t>
  </si>
  <si>
    <t>06020</t>
  </si>
  <si>
    <t>06029</t>
  </si>
  <si>
    <t>06031</t>
  </si>
  <si>
    <t>06035</t>
  </si>
  <si>
    <t>06036</t>
  </si>
  <si>
    <t>陸上競技同好会</t>
  </si>
  <si>
    <t>06037</t>
  </si>
  <si>
    <t>06038</t>
  </si>
  <si>
    <t>06039</t>
  </si>
  <si>
    <t>06040</t>
  </si>
  <si>
    <t>06047</t>
  </si>
  <si>
    <t>06050</t>
  </si>
  <si>
    <t>06054</t>
  </si>
  <si>
    <t>06056</t>
  </si>
  <si>
    <t>06057</t>
  </si>
  <si>
    <t>医学剣道部</t>
  </si>
  <si>
    <t>医学硬式庭球部</t>
  </si>
  <si>
    <t>医学準硬式野球部</t>
  </si>
  <si>
    <t>医学水泳部</t>
  </si>
  <si>
    <t>医学卓球部</t>
  </si>
  <si>
    <t>医学陸上競技部</t>
  </si>
  <si>
    <t>08004</t>
  </si>
  <si>
    <t>08006</t>
  </si>
  <si>
    <t>08007</t>
  </si>
  <si>
    <t>08010</t>
  </si>
  <si>
    <t>08012</t>
  </si>
  <si>
    <t>08013</t>
  </si>
  <si>
    <t>08015</t>
  </si>
  <si>
    <t>08017</t>
  </si>
  <si>
    <t>焼き物をつくる会</t>
  </si>
  <si>
    <t>08020</t>
  </si>
  <si>
    <t>08021</t>
  </si>
  <si>
    <t>08022</t>
  </si>
  <si>
    <t>08023</t>
  </si>
  <si>
    <t>団体種別名</t>
    <rPh sb="0" eb="4">
      <t>ダンタイシュベツ</t>
    </rPh>
    <rPh sb="4" eb="5">
      <t>メイ</t>
    </rPh>
    <phoneticPr fontId="3"/>
  </si>
  <si>
    <t>体育会_部会_課外活動団体_</t>
    <rPh sb="0" eb="3">
      <t>タイイクカイ</t>
    </rPh>
    <rPh sb="4" eb="6">
      <t>ブカイ</t>
    </rPh>
    <phoneticPr fontId="3"/>
  </si>
  <si>
    <t>体育会_同好会_課外活動団体_</t>
    <rPh sb="0" eb="3">
      <t>タイイクカイ</t>
    </rPh>
    <rPh sb="4" eb="7">
      <t>ドウコウカイ</t>
    </rPh>
    <phoneticPr fontId="6"/>
  </si>
  <si>
    <t>体育会_医学部会_課外活動団体_</t>
    <rPh sb="0" eb="3">
      <t>タイイクカイ</t>
    </rPh>
    <rPh sb="2" eb="3">
      <t>カイ</t>
    </rPh>
    <rPh sb="4" eb="8">
      <t>イガクブカイ</t>
    </rPh>
    <rPh sb="9" eb="13">
      <t>カガイカツドウ</t>
    </rPh>
    <rPh sb="13" eb="15">
      <t>ダンタイ</t>
    </rPh>
    <phoneticPr fontId="6"/>
  </si>
  <si>
    <t>芸術系サークル連合会_課外活動団体_</t>
    <rPh sb="0" eb="2">
      <t>ゲイジュツ</t>
    </rPh>
    <rPh sb="2" eb="3">
      <t>ケイ</t>
    </rPh>
    <rPh sb="7" eb="10">
      <t>レンゴウカイ</t>
    </rPh>
    <rPh sb="11" eb="15">
      <t>カガイカツドウ</t>
    </rPh>
    <rPh sb="15" eb="17">
      <t>ダンタイ</t>
    </rPh>
    <phoneticPr fontId="3"/>
  </si>
  <si>
    <t>一般学生団体_文化系</t>
    <rPh sb="0" eb="6">
      <t>イッパンガクセイダンタイ</t>
    </rPh>
    <phoneticPr fontId="6"/>
  </si>
  <si>
    <t>一般学生団体_体育系</t>
    <rPh sb="0" eb="6">
      <t>イッパンガクセイダンタイ</t>
    </rPh>
    <phoneticPr fontId="3"/>
  </si>
  <si>
    <t>一般学生団体_芸術系</t>
    <rPh sb="0" eb="6">
      <t>イッパンガクセイダンタイ</t>
    </rPh>
    <phoneticPr fontId="3"/>
  </si>
  <si>
    <t>文化系サークル連合会_課外活動団体_</t>
    <phoneticPr fontId="3"/>
  </si>
  <si>
    <t>ダブルダッチサークルpurplume</t>
  </si>
  <si>
    <t>体育会_部会_課外活動団体_</t>
    <phoneticPr fontId="3"/>
  </si>
  <si>
    <t>バンドストッククラブPBCM</t>
  </si>
  <si>
    <t>体育会_同好会_課外活動団体_</t>
    <phoneticPr fontId="3"/>
  </si>
  <si>
    <t>弾き語りクラブ「アンプラグド」</t>
  </si>
  <si>
    <t>体育会_医学部会_課外活動団体_</t>
    <phoneticPr fontId="3"/>
  </si>
  <si>
    <t>芸術系サークル連合会_課外活動団体_</t>
    <phoneticPr fontId="3"/>
  </si>
  <si>
    <t>一般学生団体_文化系</t>
    <phoneticPr fontId="3"/>
  </si>
  <si>
    <t>一般学生団体_体育系</t>
    <phoneticPr fontId="3"/>
  </si>
  <si>
    <t>一般学生団体_芸術系</t>
    <phoneticPr fontId="3"/>
  </si>
  <si>
    <t>つくばVSC</t>
  </si>
  <si>
    <t>Realjam</t>
  </si>
  <si>
    <t>文化系サークル連合会_課外活動団体_</t>
    <phoneticPr fontId="3"/>
  </si>
  <si>
    <t>yyyy         mm          dd</t>
    <phoneticPr fontId="6"/>
  </si>
  <si>
    <t>区分</t>
    <rPh sb="0" eb="2">
      <t>クブン</t>
    </rPh>
    <phoneticPr fontId="2"/>
  </si>
  <si>
    <t>区分</t>
    <rPh sb="0" eb="2">
      <t>クブン</t>
    </rPh>
    <phoneticPr fontId="6"/>
  </si>
  <si>
    <t>01</t>
  </si>
  <si>
    <t>02</t>
  </si>
  <si>
    <t>03</t>
  </si>
  <si>
    <t>06</t>
  </si>
  <si>
    <t>07</t>
  </si>
  <si>
    <t>04</t>
  </si>
  <si>
    <t>05</t>
  </si>
  <si>
    <t>*required contents</t>
    <phoneticPr fontId="6"/>
  </si>
  <si>
    <t>学籍番号</t>
  </si>
  <si>
    <t>年度</t>
  </si>
  <si>
    <t>役職区分</t>
  </si>
  <si>
    <t>団体役職区分</t>
  </si>
  <si>
    <t>団体役職区分名</t>
  </si>
  <si>
    <t>代表責任者</t>
  </si>
  <si>
    <t>副代表責任者１</t>
  </si>
  <si>
    <t>副代表責任者２</t>
  </si>
  <si>
    <t>会計</t>
  </si>
  <si>
    <t>主務</t>
  </si>
  <si>
    <t>web責任者</t>
  </si>
  <si>
    <t>情報管理責任者</t>
  </si>
  <si>
    <t>08</t>
  </si>
  <si>
    <t>代表責任者・情報管理責任者</t>
  </si>
  <si>
    <t>09</t>
  </si>
  <si>
    <t>副代表責任者・情報管理責任者</t>
  </si>
  <si>
    <t>10</t>
  </si>
  <si>
    <t>主務・情報管理責任者</t>
  </si>
  <si>
    <t>11</t>
  </si>
  <si>
    <t>web責任者・情報管理責任者</t>
  </si>
  <si>
    <t>12</t>
  </si>
  <si>
    <t>会計・情報管理責任者</t>
  </si>
  <si>
    <t>13</t>
  </si>
  <si>
    <t>代表責任者・情報管理責任者・web責任者</t>
  </si>
  <si>
    <t>14</t>
  </si>
  <si>
    <t>代表責任者・web責任者</t>
  </si>
  <si>
    <t>15</t>
  </si>
  <si>
    <t>代表責任者・情報管理責任者・会計</t>
  </si>
  <si>
    <t>16</t>
  </si>
  <si>
    <t>代表責任者・主務</t>
  </si>
  <si>
    <t>17</t>
  </si>
  <si>
    <t>副代表責任者・web責任者</t>
  </si>
  <si>
    <t>18</t>
  </si>
  <si>
    <t>副代表責任者・主務</t>
  </si>
  <si>
    <t>19</t>
  </si>
  <si>
    <t>副代表責任者・会計</t>
  </si>
  <si>
    <t>20</t>
  </si>
  <si>
    <t>情報管理責任者・web責任者・会計</t>
  </si>
  <si>
    <t>21</t>
  </si>
  <si>
    <t>web責任者・会計</t>
  </si>
  <si>
    <t>22</t>
  </si>
  <si>
    <t>副代表責任者・情報管理責任者・会計</t>
  </si>
  <si>
    <t>23</t>
  </si>
  <si>
    <t>代表責任者・情報管理責任者・web責任者・主務</t>
  </si>
  <si>
    <t>24</t>
  </si>
  <si>
    <t>代表責任者・情報管理責任者・主務</t>
  </si>
  <si>
    <t>25</t>
  </si>
  <si>
    <t>web管理者・主務・会計</t>
    <rPh sb="3" eb="6">
      <t>カンリシャ</t>
    </rPh>
    <rPh sb="7" eb="9">
      <t>シュム</t>
    </rPh>
    <rPh sb="10" eb="12">
      <t>カイケイ</t>
    </rPh>
    <phoneticPr fontId="12"/>
  </si>
  <si>
    <t>26</t>
  </si>
  <si>
    <t>副代表責任者・web管理者・会計</t>
  </si>
  <si>
    <t>27</t>
  </si>
  <si>
    <t>副代表責任者・情報管理責任者・web責任者</t>
  </si>
  <si>
    <t>28</t>
  </si>
  <si>
    <t>代表責任者・会計</t>
  </si>
  <si>
    <t>29</t>
  </si>
  <si>
    <t>情報管理責任者・web管理者・主務</t>
  </si>
  <si>
    <t>30</t>
  </si>
  <si>
    <t>副代表責任者・情報管理責任者・web管理者・会計</t>
  </si>
  <si>
    <t>31</t>
  </si>
  <si>
    <t>副代表責任者・情報管理責任者・主務</t>
  </si>
  <si>
    <t>32</t>
  </si>
  <si>
    <t>副代表責任者・情報管理責任者・web管理者・主務</t>
  </si>
  <si>
    <t>33</t>
  </si>
  <si>
    <t>副代表責任者・web管理者・主務</t>
  </si>
  <si>
    <t>34</t>
  </si>
  <si>
    <t>主務・会計</t>
  </si>
  <si>
    <t>35</t>
  </si>
  <si>
    <t>代表責任者・情報管理責任者・web責任者・主務・会計</t>
  </si>
  <si>
    <t>36</t>
  </si>
  <si>
    <t>web管理者・主務</t>
  </si>
  <si>
    <t>37</t>
  </si>
  <si>
    <t>副代表責任者・情報管理責任者・web管理者・主務・会計</t>
  </si>
  <si>
    <t>38</t>
  </si>
  <si>
    <t>代表責任者・情報管理責任者・web管理者・会計</t>
  </si>
  <si>
    <t>39</t>
  </si>
  <si>
    <t>副代表責任者・主務・会計</t>
  </si>
  <si>
    <t>40</t>
  </si>
  <si>
    <t>代表責任者・web責任者・主務</t>
  </si>
  <si>
    <t>副代表責任者・web責任者・会計</t>
  </si>
  <si>
    <t>情報管理責任者・web責任者・主務</t>
  </si>
  <si>
    <t>副代表責任者・情報管理責任者・web責任者・主務</t>
  </si>
  <si>
    <t>副代表責任者・web責任者・主務</t>
  </si>
  <si>
    <t>web責任者・主務</t>
  </si>
  <si>
    <t>代表責任者・情報管理責任者・web責任者・会計</t>
  </si>
  <si>
    <t>団体役職区分</t>
    <phoneticPr fontId="2"/>
  </si>
  <si>
    <t>団体役職区分名</t>
    <phoneticPr fontId="2"/>
  </si>
  <si>
    <t>代表責任者</t>
    <phoneticPr fontId="2"/>
  </si>
  <si>
    <t>副代表責任者１</t>
    <phoneticPr fontId="2"/>
  </si>
  <si>
    <t>副代表責任者２</t>
    <phoneticPr fontId="2"/>
  </si>
  <si>
    <t>会計</t>
    <phoneticPr fontId="2"/>
  </si>
  <si>
    <t>主務</t>
    <phoneticPr fontId="2"/>
  </si>
  <si>
    <t>web責任者</t>
    <phoneticPr fontId="2"/>
  </si>
  <si>
    <t>情報管理責任者</t>
    <phoneticPr fontId="2"/>
  </si>
  <si>
    <t>代表責任者・情報管理責任者</t>
    <phoneticPr fontId="2"/>
  </si>
  <si>
    <t>01</t>
    <phoneticPr fontId="3"/>
  </si>
  <si>
    <t>07</t>
    <phoneticPr fontId="3"/>
  </si>
  <si>
    <t>副代表責任者・情報管理責任者</t>
    <phoneticPr fontId="2"/>
  </si>
  <si>
    <t>02</t>
    <phoneticPr fontId="3"/>
  </si>
  <si>
    <t>07</t>
    <phoneticPr fontId="3"/>
  </si>
  <si>
    <t>03</t>
    <phoneticPr fontId="3"/>
  </si>
  <si>
    <t>07</t>
    <phoneticPr fontId="3"/>
  </si>
  <si>
    <t>主務・情報管理責任者</t>
    <phoneticPr fontId="2"/>
  </si>
  <si>
    <t>05</t>
    <phoneticPr fontId="3"/>
  </si>
  <si>
    <t>web責任者・情報管理責任者</t>
    <phoneticPr fontId="2"/>
  </si>
  <si>
    <t>06</t>
    <phoneticPr fontId="3"/>
  </si>
  <si>
    <t>会計・情報管理責任者</t>
    <phoneticPr fontId="2"/>
  </si>
  <si>
    <t>04</t>
    <phoneticPr fontId="3"/>
  </si>
  <si>
    <t>代表責任者・情報管理責任者・web責任者</t>
    <phoneticPr fontId="2"/>
  </si>
  <si>
    <t>01</t>
    <phoneticPr fontId="3"/>
  </si>
  <si>
    <t>代表責任者・web責任者</t>
    <phoneticPr fontId="2"/>
  </si>
  <si>
    <t>代表責任者・情報管理責任者・会計</t>
    <phoneticPr fontId="2"/>
  </si>
  <si>
    <t>04</t>
    <phoneticPr fontId="3"/>
  </si>
  <si>
    <t>代表責任者・主務</t>
    <phoneticPr fontId="2"/>
  </si>
  <si>
    <t>副代表責任者・web責任者</t>
    <phoneticPr fontId="2"/>
  </si>
  <si>
    <t>副代表責任者・主務</t>
    <phoneticPr fontId="2"/>
  </si>
  <si>
    <t>副代表責任者・会計</t>
    <phoneticPr fontId="2"/>
  </si>
  <si>
    <t>情報管理責任者・web責任者・会計</t>
    <phoneticPr fontId="2"/>
  </si>
  <si>
    <t>06</t>
    <phoneticPr fontId="3"/>
  </si>
  <si>
    <t>web責任者・会計</t>
    <phoneticPr fontId="2"/>
  </si>
  <si>
    <t>副代表責任者・情報管理責任者・会計</t>
    <phoneticPr fontId="2"/>
  </si>
  <si>
    <t>副代表責任者・情報管理責任者・会計</t>
    <phoneticPr fontId="2"/>
  </si>
  <si>
    <t>04</t>
    <phoneticPr fontId="3"/>
  </si>
  <si>
    <t>代表責任者・情報管理責任者・web責任者・主務</t>
    <phoneticPr fontId="2"/>
  </si>
  <si>
    <t>代表責任者・情報管理責任者・主務</t>
    <phoneticPr fontId="2"/>
  </si>
  <si>
    <t>05</t>
    <phoneticPr fontId="3"/>
  </si>
  <si>
    <t>web責任者・主務・会計</t>
    <rPh sb="7" eb="9">
      <t>シュム</t>
    </rPh>
    <rPh sb="10" eb="12">
      <t>カイケイ</t>
    </rPh>
    <phoneticPr fontId="1"/>
  </si>
  <si>
    <t>06</t>
    <phoneticPr fontId="6"/>
  </si>
  <si>
    <t>04</t>
    <phoneticPr fontId="6"/>
  </si>
  <si>
    <t>06</t>
    <phoneticPr fontId="6"/>
  </si>
  <si>
    <t>04</t>
    <phoneticPr fontId="6"/>
  </si>
  <si>
    <t>副代表責任者・情報管理責任者・web責任者</t>
    <phoneticPr fontId="2"/>
  </si>
  <si>
    <t>副代表責任者・情報管理責任者・web責任者</t>
    <phoneticPr fontId="2"/>
  </si>
  <si>
    <t>03</t>
    <phoneticPr fontId="3"/>
  </si>
  <si>
    <t>01</t>
    <phoneticPr fontId="3"/>
  </si>
  <si>
    <t>05</t>
    <phoneticPr fontId="6"/>
  </si>
  <si>
    <t>07</t>
    <phoneticPr fontId="3"/>
  </si>
  <si>
    <t>副代表責任者・情報管理責任者・主務</t>
    <phoneticPr fontId="2"/>
  </si>
  <si>
    <t>02</t>
    <phoneticPr fontId="3"/>
  </si>
  <si>
    <t>02</t>
    <phoneticPr fontId="3"/>
  </si>
  <si>
    <t>06</t>
    <phoneticPr fontId="3"/>
  </si>
  <si>
    <t>主務・会計</t>
    <phoneticPr fontId="2"/>
  </si>
  <si>
    <t>代表責任者・情報管理責任者・web責任者・主務・会計</t>
    <phoneticPr fontId="2"/>
  </si>
  <si>
    <t>04</t>
    <phoneticPr fontId="3"/>
  </si>
  <si>
    <t>06</t>
    <phoneticPr fontId="3"/>
  </si>
  <si>
    <t>05</t>
    <phoneticPr fontId="3"/>
  </si>
  <si>
    <t>副代表責任者・主務・会計</t>
    <phoneticPr fontId="2"/>
  </si>
  <si>
    <t>03</t>
    <phoneticPr fontId="3"/>
  </si>
  <si>
    <t>代表責任者・web責任者・主務</t>
    <phoneticPr fontId="2"/>
  </si>
  <si>
    <t>5桁目</t>
    <rPh sb="1" eb="3">
      <t>ケタメ</t>
    </rPh>
    <phoneticPr fontId="3"/>
  </si>
  <si>
    <t>学生所属コード</t>
  </si>
  <si>
    <t>年次</t>
    <rPh sb="0" eb="2">
      <t>ネンジ</t>
    </rPh>
    <phoneticPr fontId="1"/>
  </si>
  <si>
    <t>団体コード</t>
    <rPh sb="0" eb="2">
      <t>ダンタイ</t>
    </rPh>
    <phoneticPr fontId="1"/>
  </si>
  <si>
    <t>学籍番号</t>
    <rPh sb="0" eb="4">
      <t>ガクセキバンゴウ</t>
    </rPh>
    <phoneticPr fontId="2"/>
  </si>
  <si>
    <t>何回か</t>
    <rPh sb="0" eb="2">
      <t>ナンカイ</t>
    </rPh>
    <phoneticPr fontId="2"/>
  </si>
  <si>
    <t>学籍番号+何回目か</t>
    <rPh sb="0" eb="4">
      <t>ガクセキバンゴウ</t>
    </rPh>
    <rPh sb="5" eb="8">
      <t>ナンカイメ</t>
    </rPh>
    <phoneticPr fontId="2"/>
  </si>
  <si>
    <t>単一にする</t>
    <rPh sb="0" eb="2">
      <t>タンイツ</t>
    </rPh>
    <phoneticPr fontId="2"/>
  </si>
  <si>
    <t>1つ目の検索用</t>
    <rPh sb="2" eb="3">
      <t>メ</t>
    </rPh>
    <rPh sb="4" eb="7">
      <t>ケンサクヨウ</t>
    </rPh>
    <phoneticPr fontId="2"/>
  </si>
  <si>
    <t>1個目の役職</t>
    <rPh sb="1" eb="3">
      <t>コメ</t>
    </rPh>
    <rPh sb="4" eb="6">
      <t>ヤクショク</t>
    </rPh>
    <phoneticPr fontId="2"/>
  </si>
  <si>
    <t>2個目の役職</t>
    <rPh sb="1" eb="3">
      <t>コメ</t>
    </rPh>
    <rPh sb="4" eb="6">
      <t>ヤクショク</t>
    </rPh>
    <phoneticPr fontId="2"/>
  </si>
  <si>
    <t>3個目の役職</t>
    <rPh sb="1" eb="3">
      <t>コメ</t>
    </rPh>
    <rPh sb="4" eb="6">
      <t>ヤクショク</t>
    </rPh>
    <phoneticPr fontId="2"/>
  </si>
  <si>
    <t>4個目の役職</t>
    <rPh sb="1" eb="3">
      <t>コメ</t>
    </rPh>
    <rPh sb="4" eb="6">
      <t>ヤクショク</t>
    </rPh>
    <phoneticPr fontId="2"/>
  </si>
  <si>
    <t>5個目の役職</t>
    <rPh sb="1" eb="3">
      <t>コメ</t>
    </rPh>
    <rPh sb="4" eb="6">
      <t>ヤクショク</t>
    </rPh>
    <phoneticPr fontId="2"/>
  </si>
  <si>
    <t>検索コード</t>
    <rPh sb="0" eb="2">
      <t>ケンサク</t>
    </rPh>
    <phoneticPr fontId="2"/>
  </si>
  <si>
    <t>役職区分（ゴール）</t>
    <rPh sb="0" eb="4">
      <t>ヤクショククブン</t>
    </rPh>
    <phoneticPr fontId="2"/>
  </si>
  <si>
    <t>役職区分</t>
    <rPh sb="0" eb="4">
      <t>ヤクショククブン</t>
    </rPh>
    <phoneticPr fontId="2"/>
  </si>
  <si>
    <t>05129</t>
  </si>
  <si>
    <t>05131</t>
  </si>
  <si>
    <t>06061</t>
  </si>
  <si>
    <t>06062</t>
  </si>
  <si>
    <t>05135</t>
  </si>
  <si>
    <t>05136</t>
  </si>
  <si>
    <t>05138</t>
  </si>
  <si>
    <t>硬式ﾃﾆｽ同好会Fancy Tennis Club</t>
    <rPh sb="0" eb="2">
      <t>コウシキ</t>
    </rPh>
    <rPh sb="5" eb="8">
      <t>ドウコウカイ</t>
    </rPh>
    <phoneticPr fontId="3"/>
  </si>
  <si>
    <t>Association of Latin American  student's of the University of Tsukuba</t>
  </si>
  <si>
    <t xml:space="preserve">The Empire of TSUKUBA </t>
    <phoneticPr fontId="6"/>
  </si>
  <si>
    <t xml:space="preserve">The Empire of TSUKUBA </t>
  </si>
  <si>
    <t>05128</t>
  </si>
  <si>
    <t>05133</t>
  </si>
  <si>
    <t>プルダウンで選択</t>
    <rPh sb="6" eb="8">
      <t>センタク</t>
    </rPh>
    <phoneticPr fontId="1"/>
  </si>
  <si>
    <t>プルダウンで選択</t>
    <phoneticPr fontId="1"/>
  </si>
  <si>
    <r>
      <t xml:space="preserve">団体名
</t>
    </r>
    <r>
      <rPr>
        <b/>
        <sz val="6"/>
        <color theme="0" tint="-0.499984740745262"/>
        <rFont val="ＭＳ Ｐゴシック"/>
        <family val="3"/>
        <charset val="128"/>
      </rPr>
      <t>(Name of Organization)</t>
    </r>
    <rPh sb="0" eb="3">
      <t>ダンタイメイ</t>
    </rPh>
    <phoneticPr fontId="3"/>
  </si>
  <si>
    <r>
      <t xml:space="preserve">学籍番号
</t>
    </r>
    <r>
      <rPr>
        <sz val="8"/>
        <color theme="0" tint="-0.499984740745262"/>
        <rFont val="ＭＳ Ｐゴシック"/>
        <family val="3"/>
        <charset val="128"/>
      </rPr>
      <t>Student ID No.</t>
    </r>
    <phoneticPr fontId="11"/>
  </si>
  <si>
    <r>
      <t xml:space="preserve">氏名
</t>
    </r>
    <r>
      <rPr>
        <sz val="8"/>
        <color theme="0" tint="-0.499984740745262"/>
        <rFont val="ＭＳ Ｐゴシック"/>
        <family val="3"/>
        <charset val="128"/>
      </rPr>
      <t>Name</t>
    </r>
    <rPh sb="0" eb="2">
      <t>シメイ</t>
    </rPh>
    <phoneticPr fontId="11"/>
  </si>
  <si>
    <r>
      <t xml:space="preserve">年次
</t>
    </r>
    <r>
      <rPr>
        <sz val="8"/>
        <color theme="0" tint="-0.499984740745262"/>
        <rFont val="ＭＳ Ｐゴシック"/>
        <family val="3"/>
        <charset val="128"/>
      </rPr>
      <t>Year</t>
    </r>
    <rPh sb="1" eb="2">
      <t>ジ</t>
    </rPh>
    <phoneticPr fontId="11"/>
  </si>
  <si>
    <r>
      <t xml:space="preserve">役職名
</t>
    </r>
    <r>
      <rPr>
        <sz val="8"/>
        <color theme="0" tint="-0.499984740745262"/>
        <rFont val="ＭＳ Ｐゴシック"/>
        <family val="3"/>
        <charset val="128"/>
      </rPr>
      <t xml:space="preserve">Role/Position </t>
    </r>
    <rPh sb="0" eb="3">
      <t>ヤクショクメイ</t>
    </rPh>
    <phoneticPr fontId="3"/>
  </si>
  <si>
    <r>
      <t xml:space="preserve">連絡先(電話)
</t>
    </r>
    <r>
      <rPr>
        <sz val="8"/>
        <color theme="0" tint="-0.499984740745262"/>
        <rFont val="ＭＳ Ｐゴシック"/>
        <family val="3"/>
        <charset val="128"/>
      </rPr>
      <t>Phone</t>
    </r>
    <rPh sb="0" eb="3">
      <t>レンラクサキ</t>
    </rPh>
    <rPh sb="4" eb="6">
      <t>デンワ</t>
    </rPh>
    <phoneticPr fontId="3"/>
  </si>
  <si>
    <r>
      <t xml:space="preserve">代表者（必須）
</t>
    </r>
    <r>
      <rPr>
        <sz val="8"/>
        <color theme="0" tint="-0.499984740745262"/>
        <rFont val="ＭＳ Ｐゴシック"/>
        <family val="3"/>
        <charset val="128"/>
      </rPr>
      <t>Representative*</t>
    </r>
    <rPh sb="0" eb="3">
      <t>ダイヒョウシャ</t>
    </rPh>
    <rPh sb="4" eb="6">
      <t>ヒッス</t>
    </rPh>
    <phoneticPr fontId="3"/>
  </si>
  <si>
    <r>
      <t xml:space="preserve">副代表者（必須）
</t>
    </r>
    <r>
      <rPr>
        <sz val="8"/>
        <color theme="0" tint="-0.499984740745262"/>
        <rFont val="ＭＳ Ｐゴシック"/>
        <family val="3"/>
        <charset val="128"/>
      </rPr>
      <t>Deputy Representative*</t>
    </r>
    <r>
      <rPr>
        <sz val="11"/>
        <rFont val="ＭＳ Ｐゴシック"/>
        <family val="3"/>
        <charset val="128"/>
      </rPr>
      <t xml:space="preserve"> </t>
    </r>
    <rPh sb="0" eb="1">
      <t>フク</t>
    </rPh>
    <rPh sb="1" eb="4">
      <t>ダイヒョウシャ</t>
    </rPh>
    <rPh sb="5" eb="7">
      <t>ヒッス</t>
    </rPh>
    <phoneticPr fontId="3"/>
  </si>
  <si>
    <r>
      <t xml:space="preserve">web管理者（必須）
</t>
    </r>
    <r>
      <rPr>
        <sz val="8"/>
        <color theme="0" tint="-0.499984740745262"/>
        <rFont val="ＭＳ Ｐゴシック"/>
        <family val="3"/>
        <charset val="128"/>
      </rPr>
      <t xml:space="preserve">Web Manager*  </t>
    </r>
    <rPh sb="3" eb="6">
      <t>カンリシャ</t>
    </rPh>
    <rPh sb="7" eb="9">
      <t>ヒッス</t>
    </rPh>
    <phoneticPr fontId="3"/>
  </si>
  <si>
    <r>
      <t xml:space="preserve">情報管理責任者（必須）
</t>
    </r>
    <r>
      <rPr>
        <sz val="8"/>
        <color theme="0" tint="-0.499984740745262"/>
        <rFont val="ＭＳ Ｐゴシック"/>
        <family val="3"/>
        <charset val="128"/>
      </rPr>
      <t xml:space="preserve">Information Manager* </t>
    </r>
    <rPh sb="0" eb="2">
      <t>ジョウホウ</t>
    </rPh>
    <rPh sb="2" eb="4">
      <t>カンリ</t>
    </rPh>
    <rPh sb="4" eb="6">
      <t>セキニン</t>
    </rPh>
    <rPh sb="6" eb="7">
      <t>シャ</t>
    </rPh>
    <rPh sb="8" eb="10">
      <t>ヒッス</t>
    </rPh>
    <phoneticPr fontId="3"/>
  </si>
  <si>
    <r>
      <t xml:space="preserve">主務
</t>
    </r>
    <r>
      <rPr>
        <sz val="8"/>
        <color theme="0" tint="-0.499984740745262"/>
        <rFont val="ＭＳ Ｐゴシック"/>
        <family val="3"/>
        <charset val="128"/>
      </rPr>
      <t>Competent Manager</t>
    </r>
    <rPh sb="0" eb="2">
      <t>シュム</t>
    </rPh>
    <phoneticPr fontId="3"/>
  </si>
  <si>
    <t>Student Organization Officer Roles</t>
    <phoneticPr fontId="1"/>
  </si>
  <si>
    <r>
      <t xml:space="preserve">役職者
</t>
    </r>
    <r>
      <rPr>
        <sz val="8"/>
        <color theme="0" tint="-0.499984740745262"/>
        <rFont val="ＭＳ Ｐゴシック"/>
        <family val="3"/>
        <charset val="128"/>
      </rPr>
      <t>Member's Role</t>
    </r>
    <rPh sb="0" eb="3">
      <t>ヤクショクシャ</t>
    </rPh>
    <phoneticPr fontId="3"/>
  </si>
  <si>
    <t xml:space="preserve">                                                     　yyyy       mm          dd  </t>
    <phoneticPr fontId="6"/>
  </si>
  <si>
    <r>
      <t xml:space="preserve">年次
</t>
    </r>
    <r>
      <rPr>
        <sz val="8"/>
        <color theme="0" tint="-0.499984740745262"/>
        <rFont val="ＭＳ Ｐゴシック"/>
        <family val="3"/>
        <charset val="128"/>
      </rPr>
      <t>Grade</t>
    </r>
    <r>
      <rPr>
        <sz val="10.5"/>
        <rFont val="ＭＳ Ｐゴシック"/>
        <family val="3"/>
        <charset val="128"/>
      </rPr>
      <t xml:space="preserve"> </t>
    </r>
    <rPh sb="1" eb="2">
      <t>ジ</t>
    </rPh>
    <phoneticPr fontId="11"/>
  </si>
  <si>
    <r>
      <t>構成員（</t>
    </r>
    <r>
      <rPr>
        <sz val="12"/>
        <color rgb="FFFF0000"/>
        <rFont val="ＭＳ Ｐゴシック"/>
        <family val="3"/>
        <charset val="128"/>
      </rPr>
      <t>役職者も含む</t>
    </r>
    <r>
      <rPr>
        <sz val="12"/>
        <rFont val="ＭＳ Ｐゴシック"/>
        <family val="3"/>
        <charset val="128"/>
      </rPr>
      <t xml:space="preserve">）
</t>
    </r>
    <r>
      <rPr>
        <sz val="8"/>
        <color theme="0" tint="-0.499984740745262"/>
        <rFont val="ＭＳ Ｐゴシック"/>
        <family val="3"/>
        <charset val="128"/>
      </rPr>
      <t xml:space="preserve"> Members (including those who are in officer roles)</t>
    </r>
    <rPh sb="0" eb="3">
      <t>コウセイイン</t>
    </rPh>
    <rPh sb="4" eb="7">
      <t>ヤクショクシャ</t>
    </rPh>
    <rPh sb="8" eb="9">
      <t>フク</t>
    </rPh>
    <phoneticPr fontId="3"/>
  </si>
  <si>
    <t>団体コード</t>
    <rPh sb="0" eb="2">
      <t>ダンタイ</t>
    </rPh>
    <phoneticPr fontId="1"/>
  </si>
  <si>
    <r>
      <t xml:space="preserve">団体名
</t>
    </r>
    <r>
      <rPr>
        <b/>
        <sz val="8"/>
        <color theme="0" tint="-0.499984740745262"/>
        <rFont val="ＭＳ Ｐゴシック"/>
        <family val="3"/>
        <charset val="128"/>
      </rPr>
      <t>(Name of Organization)</t>
    </r>
    <rPh sb="0" eb="3">
      <t>ダンタイメイ</t>
    </rPh>
    <phoneticPr fontId="3"/>
  </si>
  <si>
    <r>
      <rPr>
        <b/>
        <u/>
        <sz val="11"/>
        <rFont val="ＭＳ Ｐゴシック"/>
        <family val="3"/>
        <charset val="128"/>
      </rPr>
      <t>団体種別名</t>
    </r>
    <r>
      <rPr>
        <b/>
        <u/>
        <sz val="9"/>
        <rFont val="ＭＳ Ｐゴシック"/>
        <family val="3"/>
        <charset val="128"/>
      </rPr>
      <t xml:space="preserve">
</t>
    </r>
    <r>
      <rPr>
        <b/>
        <sz val="8"/>
        <color theme="0" tint="-0.499984740745262"/>
        <rFont val="ＭＳ Ｐゴシック"/>
        <family val="3"/>
        <charset val="128"/>
      </rPr>
      <t>(Type of Organization)</t>
    </r>
    <phoneticPr fontId="6"/>
  </si>
  <si>
    <t>1つ目</t>
    <rPh sb="2" eb="3">
      <t>メ</t>
    </rPh>
    <phoneticPr fontId="3"/>
  </si>
  <si>
    <t>2つ目</t>
    <rPh sb="2" eb="3">
      <t>メ</t>
    </rPh>
    <phoneticPr fontId="3"/>
  </si>
  <si>
    <t>3つ目</t>
    <rPh sb="2" eb="3">
      <t>メ</t>
    </rPh>
    <phoneticPr fontId="3"/>
  </si>
  <si>
    <t>4つ目</t>
    <rPh sb="2" eb="3">
      <t>メ</t>
    </rPh>
    <phoneticPr fontId="3"/>
  </si>
  <si>
    <t>5つ目</t>
    <rPh sb="2" eb="3">
      <t>メ</t>
    </rPh>
    <phoneticPr fontId="3"/>
  </si>
  <si>
    <t>13</t>
    <phoneticPr fontId="1"/>
  </si>
  <si>
    <t>05</t>
    <phoneticPr fontId="1"/>
  </si>
  <si>
    <t>06</t>
    <phoneticPr fontId="1"/>
  </si>
  <si>
    <t>41</t>
  </si>
  <si>
    <t>副代表責任者・情報管理責任者・web責任者・会計</t>
    <phoneticPr fontId="1"/>
  </si>
  <si>
    <t>副代表責任者・情報管理責任者・web責任者・会計・主務</t>
    <rPh sb="25" eb="27">
      <t>シュム</t>
    </rPh>
    <phoneticPr fontId="1"/>
  </si>
  <si>
    <t>42</t>
    <phoneticPr fontId="1"/>
  </si>
  <si>
    <t>43</t>
    <phoneticPr fontId="1"/>
  </si>
  <si>
    <t>44</t>
    <phoneticPr fontId="1"/>
  </si>
  <si>
    <t>45</t>
    <phoneticPr fontId="1"/>
  </si>
  <si>
    <t>46</t>
    <phoneticPr fontId="1"/>
  </si>
  <si>
    <t>48</t>
    <phoneticPr fontId="1"/>
  </si>
  <si>
    <t>47</t>
    <phoneticPr fontId="1"/>
  </si>
  <si>
    <t>代表責任者・web責任者・会計・主務</t>
    <phoneticPr fontId="1"/>
  </si>
  <si>
    <t>代表責任者・情報管理責任者・会計・主務</t>
    <phoneticPr fontId="1"/>
  </si>
  <si>
    <t>代表責任者・会計</t>
    <phoneticPr fontId="1"/>
  </si>
  <si>
    <t>代表責任者・web責任者・会計</t>
    <rPh sb="13" eb="15">
      <t>カイケイ</t>
    </rPh>
    <phoneticPr fontId="1"/>
  </si>
  <si>
    <t>副代表責任者・web責任者・会計・主務</t>
    <rPh sb="17" eb="19">
      <t>シュム</t>
    </rPh>
    <phoneticPr fontId="1"/>
  </si>
  <si>
    <t>副代表責任者・web責任者・会計・主務</t>
    <phoneticPr fontId="1"/>
  </si>
  <si>
    <t>情報管理責任者・web責任者・会計・主務</t>
    <phoneticPr fontId="1"/>
  </si>
  <si>
    <t>情報管理責任者・主務・会計</t>
    <phoneticPr fontId="1"/>
  </si>
  <si>
    <t>04</t>
    <phoneticPr fontId="1"/>
  </si>
  <si>
    <t>人</t>
    <rPh sb="0" eb="1">
      <t>ニン</t>
    </rPh>
    <phoneticPr fontId="1"/>
  </si>
  <si>
    <r>
      <t xml:space="preserve">合計
</t>
    </r>
    <r>
      <rPr>
        <b/>
        <sz val="8"/>
        <rFont val="ＭＳ Ｐゴシック"/>
        <family val="3"/>
        <charset val="128"/>
      </rPr>
      <t xml:space="preserve"> Total</t>
    </r>
    <rPh sb="0" eb="2">
      <t>ゴウケイ</t>
    </rPh>
    <phoneticPr fontId="3"/>
  </si>
  <si>
    <t>所属</t>
    <rPh sb="0" eb="2">
      <t>ショゾク</t>
    </rPh>
    <phoneticPr fontId="1"/>
  </si>
  <si>
    <t>学群生</t>
    <rPh sb="0" eb="3">
      <t>ガクグンセイ</t>
    </rPh>
    <phoneticPr fontId="1"/>
  </si>
  <si>
    <t>大学院生</t>
    <rPh sb="0" eb="4">
      <t>ダイガクインセイ</t>
    </rPh>
    <phoneticPr fontId="1"/>
  </si>
  <si>
    <r>
      <t xml:space="preserve">所属
</t>
    </r>
    <r>
      <rPr>
        <sz val="8"/>
        <color theme="0" tint="-0.499984740745262"/>
        <rFont val="ＭＳ Ｐゴシック"/>
        <family val="3"/>
        <charset val="128"/>
      </rPr>
      <t>School/College</t>
    </r>
    <rPh sb="0" eb="2">
      <t>ショゾク</t>
    </rPh>
    <phoneticPr fontId="1"/>
  </si>
  <si>
    <t>41</t>
    <phoneticPr fontId="2"/>
  </si>
  <si>
    <t>代表責任者・会計・主務</t>
    <rPh sb="9" eb="11">
      <t>シュム</t>
    </rPh>
    <phoneticPr fontId="2"/>
  </si>
  <si>
    <t>46</t>
  </si>
  <si>
    <t>副代表責任者・情報管理責任者・主務・会計</t>
    <phoneticPr fontId="1"/>
  </si>
  <si>
    <t>副代表責任者・情報管理責任者・主務・会計</t>
    <phoneticPr fontId="1"/>
  </si>
  <si>
    <t>28</t>
    <phoneticPr fontId="1"/>
  </si>
  <si>
    <t xml:space="preserve">副代表責任者・web責任者・会計・主務	</t>
    <phoneticPr fontId="1"/>
  </si>
  <si>
    <t>情報管理責任者・主務・会計</t>
    <rPh sb="0" eb="7">
      <t>ジョウホウカンリセキニンシャ</t>
    </rPh>
    <phoneticPr fontId="1"/>
  </si>
  <si>
    <t>代表責任者・主務・会計</t>
    <rPh sb="0" eb="2">
      <t>ダイヒョウ</t>
    </rPh>
    <rPh sb="2" eb="5">
      <t>セキニンシャ</t>
    </rPh>
    <rPh sb="6" eb="8">
      <t>シュム</t>
    </rPh>
    <phoneticPr fontId="1"/>
  </si>
  <si>
    <r>
      <t xml:space="preserve">会計
</t>
    </r>
    <r>
      <rPr>
        <sz val="8"/>
        <color theme="0" tint="-0.499984740745262"/>
        <rFont val="ＭＳ Ｐゴシック"/>
        <family val="3"/>
        <charset val="128"/>
      </rPr>
      <t>Accountant</t>
    </r>
    <rPh sb="0" eb="2">
      <t>カイケイ</t>
    </rPh>
    <phoneticPr fontId="3"/>
  </si>
  <si>
    <t>Student Organization:　Membership List</t>
  </si>
  <si>
    <t>筑波大学Kpopコピーダンスサークル고구마（コグマ）</t>
  </si>
  <si>
    <t>環境サークルREVELOP</t>
  </si>
  <si>
    <t>Student Society on Climate Change and Sustainability (SSCCaS)</t>
  </si>
  <si>
    <t>05139</t>
  </si>
  <si>
    <t>05140</t>
  </si>
  <si>
    <t>05141</t>
  </si>
  <si>
    <t>05142</t>
  </si>
  <si>
    <t>06066</t>
  </si>
  <si>
    <t>その他（研究生等）</t>
    <rPh sb="2" eb="3">
      <t>ホカ</t>
    </rPh>
    <rPh sb="4" eb="8">
      <t>ケンキュウセイトウ</t>
    </rPh>
    <phoneticPr fontId="1"/>
  </si>
  <si>
    <r>
      <t xml:space="preserve">団体のメールアドレス（任意）
</t>
    </r>
    <r>
      <rPr>
        <sz val="8"/>
        <color theme="0" tint="-0.499984740745262"/>
        <rFont val="ＭＳ Ｐゴシック"/>
        <family val="3"/>
        <charset val="128"/>
      </rPr>
      <t>Email of organization</t>
    </r>
    <rPh sb="0" eb="2">
      <t>ダンタイ</t>
    </rPh>
    <rPh sb="11" eb="13">
      <t>ニンイ</t>
    </rPh>
    <phoneticPr fontId="1"/>
  </si>
  <si>
    <r>
      <t xml:space="preserve">連絡先(Email) 
</t>
    </r>
    <r>
      <rPr>
        <sz val="9"/>
        <color theme="0" tint="-0.499984740745262"/>
        <rFont val="ＭＳ Ｐゴシック"/>
        <family val="3"/>
        <charset val="128"/>
      </rPr>
      <t>Email</t>
    </r>
    <rPh sb="0" eb="3">
      <t>レンラクサキ</t>
    </rPh>
    <phoneticPr fontId="3"/>
  </si>
  <si>
    <r>
      <t xml:space="preserve">
</t>
    </r>
    <r>
      <rPr>
        <sz val="11"/>
        <rFont val="ＭＳ Ｐゴシック"/>
        <family val="3"/>
        <charset val="128"/>
      </rPr>
      <t>注）本学から連絡する場合</t>
    </r>
    <r>
      <rPr>
        <sz val="11"/>
        <color theme="1"/>
        <rFont val="ＭＳ Ｐゴシック"/>
        <family val="3"/>
        <charset val="128"/>
      </rPr>
      <t>は、原則代表者や関係役職者の</t>
    </r>
    <r>
      <rPr>
        <b/>
        <sz val="11"/>
        <color rgb="FFFF0000"/>
        <rFont val="ＭＳ Ｐゴシック"/>
        <family val="3"/>
        <charset val="128"/>
      </rPr>
      <t xml:space="preserve"> "s学籍番号下7桁@u.tsukuba.ac.jp" </t>
    </r>
    <r>
      <rPr>
        <sz val="11"/>
        <color theme="1"/>
        <rFont val="ＭＳ Ｐゴシック"/>
        <family val="3"/>
        <charset val="128"/>
      </rPr>
      <t>のアドレス</t>
    </r>
    <r>
      <rPr>
        <sz val="11"/>
        <rFont val="ＭＳ Ｐゴシック"/>
        <family val="3"/>
        <charset val="128"/>
      </rPr>
      <t>にメールします。</t>
    </r>
    <r>
      <rPr>
        <b/>
        <sz val="11"/>
        <rFont val="ＭＳ Ｐゴシック"/>
        <family val="3"/>
        <charset val="128"/>
      </rPr>
      <t xml:space="preserve">
</t>
    </r>
    <r>
      <rPr>
        <sz val="11"/>
        <rFont val="ＭＳ Ｐゴシック"/>
        <family val="3"/>
        <charset val="128"/>
      </rPr>
      <t>　　 役職者は責任をもち、</t>
    </r>
    <r>
      <rPr>
        <b/>
        <sz val="11"/>
        <color rgb="FFFF0000"/>
        <rFont val="ＭＳ Ｐゴシック"/>
        <family val="3"/>
        <charset val="128"/>
      </rPr>
      <t>必ずこまめにメールを確認するようにしてください</t>
    </r>
    <r>
      <rPr>
        <b/>
        <sz val="11"/>
        <rFont val="ＭＳ Ｐゴシック"/>
        <family val="3"/>
        <charset val="128"/>
      </rPr>
      <t>。</t>
    </r>
    <rPh sb="1" eb="2">
      <t>チュウ</t>
    </rPh>
    <rPh sb="3" eb="4">
      <t>ホン</t>
    </rPh>
    <rPh sb="7" eb="9">
      <t>レンラク</t>
    </rPh>
    <rPh sb="15" eb="17">
      <t>ゲンソク</t>
    </rPh>
    <rPh sb="21" eb="26">
      <t>カンケイヤクショクシャ</t>
    </rPh>
    <rPh sb="30" eb="34">
      <t>ガクセキバンゴウ</t>
    </rPh>
    <rPh sb="34" eb="35">
      <t>シモ</t>
    </rPh>
    <rPh sb="36" eb="37">
      <t>ケタ</t>
    </rPh>
    <rPh sb="72" eb="74">
      <t>ヤクショク</t>
    </rPh>
    <rPh sb="74" eb="75">
      <t>シャ</t>
    </rPh>
    <rPh sb="76" eb="78">
      <t>セキニン</t>
    </rPh>
    <rPh sb="82" eb="83">
      <t>カナラ</t>
    </rPh>
    <rPh sb="92" eb="94">
      <t>カクニン</t>
    </rPh>
    <phoneticPr fontId="1"/>
  </si>
  <si>
    <t>注）役職者名簿・構成員名簿により取得した個人情報については、筑波大学の学生支援業務のために利用し、他の目的では使用しません。</t>
    <rPh sb="0" eb="1">
      <t>チュウ</t>
    </rPh>
    <rPh sb="2" eb="5">
      <t>ヤクショクシャ</t>
    </rPh>
    <rPh sb="5" eb="7">
      <t>メイボ</t>
    </rPh>
    <rPh sb="8" eb="11">
      <t>コウセイイン</t>
    </rPh>
    <rPh sb="11" eb="13">
      <t>メイボ</t>
    </rPh>
    <rPh sb="16" eb="18">
      <t>シュトク</t>
    </rPh>
    <rPh sb="20" eb="24">
      <t>コジンジョウホウ</t>
    </rPh>
    <rPh sb="30" eb="34">
      <t>ツクバダイガク</t>
    </rPh>
    <rPh sb="35" eb="39">
      <t>ガクセイシエン</t>
    </rPh>
    <rPh sb="39" eb="41">
      <t>ギョウム</t>
    </rPh>
    <rPh sb="45" eb="47">
      <t>リヨウ</t>
    </rPh>
    <rPh sb="49" eb="50">
      <t>タ</t>
    </rPh>
    <rPh sb="51" eb="53">
      <t>モクテキ</t>
    </rPh>
    <rPh sb="55" eb="57">
      <t>シヨウ</t>
    </rPh>
    <phoneticPr fontId="1"/>
  </si>
  <si>
    <t>Note: In principle, when contacting you from the University, we will send an e-mail to the "sxxxxxxx@u.tsukuba.ac.jp" of the representative or relevant officers. Please be sure to check your e-mail frequently. Personal information obtained by the list of officers and members will be used for student support services of the University of Tsukuba and will not be used for any other purpose.</t>
    <phoneticPr fontId="1"/>
  </si>
  <si>
    <t>筑波大学電気通信研究会</t>
  </si>
  <si>
    <t>01002</t>
  </si>
  <si>
    <t>E.S.S.(English Speaking Society)</t>
  </si>
  <si>
    <t>01003</t>
  </si>
  <si>
    <t>01004</t>
  </si>
  <si>
    <t>宇宙工学研究会</t>
    <phoneticPr fontId="21"/>
  </si>
  <si>
    <t>01006</t>
  </si>
  <si>
    <t>01007</t>
  </si>
  <si>
    <t>SF研究会アルビレオ</t>
  </si>
  <si>
    <t>01008</t>
  </si>
  <si>
    <t>園芸クラブ</t>
  </si>
  <si>
    <t>01009</t>
  </si>
  <si>
    <t>01010</t>
  </si>
  <si>
    <t>歌留多部</t>
  </si>
  <si>
    <t>01012</t>
  </si>
  <si>
    <t>斬桐舞</t>
  </si>
  <si>
    <t>01014</t>
  </si>
  <si>
    <t>CLOVER～難民と共に歩むユース団体～</t>
  </si>
  <si>
    <t>01015</t>
  </si>
  <si>
    <t>01016</t>
  </si>
  <si>
    <t>茶道同好会</t>
    <phoneticPr fontId="21"/>
  </si>
  <si>
    <t>01017</t>
  </si>
  <si>
    <t>01018</t>
  </si>
  <si>
    <t>01021</t>
  </si>
  <si>
    <t>写真部さくら組</t>
  </si>
  <si>
    <t>01022</t>
  </si>
  <si>
    <t>手話サークル</t>
  </si>
  <si>
    <t>01023</t>
  </si>
  <si>
    <t>01024</t>
  </si>
  <si>
    <t>図画団</t>
  </si>
  <si>
    <t>01025</t>
  </si>
  <si>
    <t>ストーリーテリング研究会</t>
  </si>
  <si>
    <t>01026</t>
  </si>
  <si>
    <t>T.A.S.C.</t>
  </si>
  <si>
    <t>01027</t>
  </si>
  <si>
    <t>筑波大鉄研「旅と鉄道の会」</t>
  </si>
  <si>
    <t>01028</t>
  </si>
  <si>
    <t>01029</t>
  </si>
  <si>
    <t>01033</t>
  </si>
  <si>
    <t>TOJO K-ON</t>
  </si>
  <si>
    <t>01034</t>
  </si>
  <si>
    <t>ねっしー･自然教育研究会</t>
  </si>
  <si>
    <t>01035</t>
  </si>
  <si>
    <t>文芸部</t>
  </si>
  <si>
    <t>01037</t>
  </si>
  <si>
    <t>マジシャンズクラブ</t>
  </si>
  <si>
    <t>01038</t>
  </si>
  <si>
    <t>01039</t>
  </si>
  <si>
    <t>野外活動クラブ</t>
  </si>
  <si>
    <t>01040</t>
  </si>
  <si>
    <t>01041</t>
  </si>
  <si>
    <t>歴史探訪会</t>
  </si>
  <si>
    <t>01042</t>
  </si>
  <si>
    <t>Ａｍｕｓｅｍｅｎｔ　Ｃｒｅａｔｏｒｓ</t>
  </si>
  <si>
    <t>01043</t>
  </si>
  <si>
    <t>筑波大学囲碁部</t>
  </si>
  <si>
    <t>01044</t>
    <phoneticPr fontId="21"/>
  </si>
  <si>
    <t>つくリウム</t>
  </si>
  <si>
    <t>01045</t>
    <phoneticPr fontId="21"/>
  </si>
  <si>
    <t>Lilac-謎解き制作委員会-</t>
  </si>
  <si>
    <t>01046</t>
    <phoneticPr fontId="21"/>
  </si>
  <si>
    <t>アーチェリー部</t>
  </si>
  <si>
    <t>02001</t>
  </si>
  <si>
    <t>02002</t>
  </si>
  <si>
    <t>アイススケート部</t>
  </si>
  <si>
    <t>02003</t>
  </si>
  <si>
    <t>男子アイスホッケー部</t>
  </si>
  <si>
    <t>02004</t>
  </si>
  <si>
    <t>女子アイスホッケー部</t>
  </si>
  <si>
    <t>02005</t>
  </si>
  <si>
    <t>アメリカン・フットボール部</t>
  </si>
  <si>
    <t>02006</t>
  </si>
  <si>
    <t>02007</t>
  </si>
  <si>
    <t>02008</t>
  </si>
  <si>
    <t>02009</t>
  </si>
  <si>
    <t>02010</t>
  </si>
  <si>
    <t>02011</t>
  </si>
  <si>
    <t>02012</t>
  </si>
  <si>
    <t>サイクリング部</t>
  </si>
  <si>
    <t>02014</t>
  </si>
  <si>
    <t>02015</t>
  </si>
  <si>
    <t>女子サッカー部</t>
  </si>
  <si>
    <t>02016</t>
  </si>
  <si>
    <t>柔道部</t>
  </si>
  <si>
    <t>02017</t>
  </si>
  <si>
    <t>02018</t>
  </si>
  <si>
    <t>02019</t>
  </si>
  <si>
    <t>水泳部</t>
    <phoneticPr fontId="6"/>
  </si>
  <si>
    <t>02020</t>
  </si>
  <si>
    <t>スキー部</t>
  </si>
  <si>
    <t>02021</t>
  </si>
  <si>
    <t>漕艇部</t>
  </si>
  <si>
    <t>02022</t>
  </si>
  <si>
    <t>男子ソフトボール部</t>
  </si>
  <si>
    <t>02023</t>
  </si>
  <si>
    <t>女子ソフトボール部</t>
  </si>
  <si>
    <t>02024</t>
  </si>
  <si>
    <t>体操部</t>
  </si>
  <si>
    <t>02025</t>
  </si>
  <si>
    <t>体操競技部</t>
  </si>
  <si>
    <t>02026</t>
  </si>
  <si>
    <t>02027</t>
  </si>
  <si>
    <t>ダンス部</t>
    <phoneticPr fontId="6"/>
  </si>
  <si>
    <t>02028</t>
  </si>
  <si>
    <t>トライアスロン部</t>
  </si>
  <si>
    <t>02029</t>
  </si>
  <si>
    <t>02030</t>
  </si>
  <si>
    <t>02031</t>
  </si>
  <si>
    <t>男子バスケットボール部</t>
  </si>
  <si>
    <t>02032</t>
  </si>
  <si>
    <t>女子バスケットボール部</t>
  </si>
  <si>
    <t>02033</t>
  </si>
  <si>
    <t>バドミントン部</t>
  </si>
  <si>
    <t>02034</t>
  </si>
  <si>
    <t>男子バレーボール部</t>
  </si>
  <si>
    <t>02035</t>
  </si>
  <si>
    <t>女子バレーボール部</t>
  </si>
  <si>
    <t>02036</t>
  </si>
  <si>
    <t>男子ハンドボール部</t>
  </si>
  <si>
    <t>02037</t>
  </si>
  <si>
    <t>女子ハンドボール部</t>
  </si>
  <si>
    <t>02038</t>
  </si>
  <si>
    <t>フィールドホッケー部</t>
  </si>
  <si>
    <t>02039</t>
  </si>
  <si>
    <t>ライフセービング部</t>
  </si>
  <si>
    <t>02041</t>
  </si>
  <si>
    <t>ラグビー部</t>
  </si>
  <si>
    <t>02043</t>
  </si>
  <si>
    <t>男子ラクロス部</t>
  </si>
  <si>
    <t>02044</t>
  </si>
  <si>
    <t>02045</t>
  </si>
  <si>
    <t>剣道同好会</t>
  </si>
  <si>
    <t>02049</t>
  </si>
  <si>
    <t>サッカー同好会</t>
  </si>
  <si>
    <t>02050</t>
  </si>
  <si>
    <t>バスケットボール同好会</t>
  </si>
  <si>
    <t>02051</t>
  </si>
  <si>
    <t>バドミントン同好会</t>
  </si>
  <si>
    <t>02052</t>
  </si>
  <si>
    <t>バレーボール同好会</t>
  </si>
  <si>
    <t>02053</t>
  </si>
  <si>
    <t>フェアリースキークラブ</t>
  </si>
  <si>
    <t>02055</t>
  </si>
  <si>
    <t>ワンダーフォーゲルクラブ</t>
  </si>
  <si>
    <t>02056</t>
  </si>
  <si>
    <t>オリエンテーリング部</t>
  </si>
  <si>
    <t>02058</t>
  </si>
  <si>
    <t>女子ラクロス部</t>
  </si>
  <si>
    <t>02059</t>
  </si>
  <si>
    <t>トランポリン同好会</t>
    <phoneticPr fontId="6"/>
  </si>
  <si>
    <t>02061</t>
  </si>
  <si>
    <t>アルティメット同好会</t>
  </si>
  <si>
    <t>02062</t>
  </si>
  <si>
    <t>フットサル同好会</t>
    <phoneticPr fontId="21"/>
  </si>
  <si>
    <t>02063</t>
    <phoneticPr fontId="21"/>
  </si>
  <si>
    <t>アカペラサークルDoo-Wop</t>
  </si>
  <si>
    <t>03001</t>
  </si>
  <si>
    <t>E.L.L.(筑波軽音楽協会)</t>
  </si>
  <si>
    <t>03002</t>
  </si>
  <si>
    <t>応援部WINS</t>
  </si>
  <si>
    <t>03003</t>
  </si>
  <si>
    <t>合唱団むくどり</t>
  </si>
  <si>
    <t>03004</t>
  </si>
  <si>
    <t>03005</t>
  </si>
  <si>
    <t>ギター・マンドリン部</t>
  </si>
  <si>
    <t>03006</t>
  </si>
  <si>
    <t>03008</t>
  </si>
  <si>
    <t>混声合唱団</t>
  </si>
  <si>
    <t>03009</t>
  </si>
  <si>
    <t>ジャグリングサークルSheep</t>
  </si>
  <si>
    <t>03010</t>
  </si>
  <si>
    <t>写真部</t>
  </si>
  <si>
    <t>03011</t>
  </si>
  <si>
    <t xml:space="preserve"> JAZZ愛好会</t>
  </si>
  <si>
    <t>03012</t>
  </si>
  <si>
    <t>03013</t>
  </si>
  <si>
    <t>吹奏楽団</t>
  </si>
  <si>
    <t>03014</t>
  </si>
  <si>
    <t>津軽三味線倶楽部無絃塾</t>
  </si>
  <si>
    <t>03015</t>
  </si>
  <si>
    <t>03016</t>
  </si>
  <si>
    <t>03017</t>
  </si>
  <si>
    <t>つくばフォーク村</t>
  </si>
  <si>
    <t>03018</t>
  </si>
  <si>
    <t>ＴＨＫ筑波放送協会</t>
  </si>
  <si>
    <t>03019</t>
  </si>
  <si>
    <t>03020</t>
  </si>
  <si>
    <t>人形劇団NEU</t>
  </si>
  <si>
    <t>03021</t>
  </si>
  <si>
    <t>ピアノ愛好会</t>
  </si>
  <si>
    <t>03022</t>
  </si>
  <si>
    <t>ViCC-映画をつくる会-</t>
  </si>
  <si>
    <t>03023</t>
  </si>
  <si>
    <t>フォルクローレ愛好会</t>
  </si>
  <si>
    <t>03025</t>
  </si>
  <si>
    <t>競技ダンスサークル 舞研</t>
  </si>
  <si>
    <t>03027</t>
  </si>
  <si>
    <t>ブロックフレーテ同好会</t>
  </si>
  <si>
    <t>03028</t>
  </si>
  <si>
    <t>03029</t>
  </si>
  <si>
    <t>ミュージカル集団ESSASSA</t>
  </si>
  <si>
    <t>03030</t>
  </si>
  <si>
    <t>03032</t>
  </si>
  <si>
    <t>男声合唱団メンネルコール</t>
  </si>
  <si>
    <t>03034</t>
  </si>
  <si>
    <t>筑波大学ジャズ楽団Neopolis BIGBAND</t>
  </si>
  <si>
    <t>03035</t>
  </si>
  <si>
    <t>筑波大学お笑い集団DONPAPA</t>
    <phoneticPr fontId="21"/>
  </si>
  <si>
    <t>03036</t>
    <phoneticPr fontId="21"/>
  </si>
  <si>
    <t>アイセック筑波大学委員会</t>
  </si>
  <si>
    <t>筑波大学宇宙技術プロジェクト</t>
  </si>
  <si>
    <t>クイズ研究会</t>
  </si>
  <si>
    <t>筑波大学宿舎祭実行委員会</t>
  </si>
  <si>
    <t>筑波大学台湾留学生会</t>
  </si>
  <si>
    <t>筑波大学中国留学生学友会</t>
  </si>
  <si>
    <t>つくっく</t>
  </si>
  <si>
    <t>つくばポケモン大好きクラブ</t>
  </si>
  <si>
    <t>つくばろぼっとサークル</t>
  </si>
  <si>
    <t>筑波大学聖書部（Tsukuba Christian Fellowship）</t>
    <rPh sb="0" eb="3">
      <t>ツクバダイ</t>
    </rPh>
    <rPh sb="3" eb="4">
      <t>ガク</t>
    </rPh>
    <rPh sb="4" eb="6">
      <t>セイショ</t>
    </rPh>
    <rPh sb="6" eb="7">
      <t>ブ</t>
    </rPh>
    <phoneticPr fontId="44"/>
  </si>
  <si>
    <t>Tsukuba Programming Circle</t>
    <phoneticPr fontId="21"/>
  </si>
  <si>
    <t>筑波大学桐政会</t>
  </si>
  <si>
    <t>筑波大学花火研究会</t>
    <phoneticPr fontId="6"/>
  </si>
  <si>
    <t>05037</t>
    <phoneticPr fontId="6"/>
  </si>
  <si>
    <t>HS CaT</t>
  </si>
  <si>
    <t>プライマリケア研究会</t>
  </si>
  <si>
    <t>お菓子作りｻｰｸﾙ  ﾍﾝｾﾞﾙとｸﾞﾚｰﾃﾙ</t>
  </si>
  <si>
    <t>学び場さくら塾</t>
  </si>
  <si>
    <t>筑波大学ミステリー研究会</t>
  </si>
  <si>
    <t>ラジオサークル　roots</t>
  </si>
  <si>
    <t>ジオネットアース</t>
  </si>
  <si>
    <t>のうりんむら</t>
  </si>
  <si>
    <t>UTIC (University of Tsukuba International Community)</t>
  </si>
  <si>
    <t>LGBTQ+サークル　にじひろ</t>
    <phoneticPr fontId="21"/>
  </si>
  <si>
    <t>Tsukuba for 3.11</t>
  </si>
  <si>
    <t>05071</t>
  </si>
  <si>
    <t>日本マラウイ学生団体</t>
  </si>
  <si>
    <t>Association of African Students, University of Tsukuba(AASUT)</t>
  </si>
  <si>
    <t>TEDx イベント運営委員会</t>
  </si>
  <si>
    <t>CoMedつくば</t>
  </si>
  <si>
    <t>筑波大学公認ボランティアサークルLUZ</t>
  </si>
  <si>
    <t>Omochi Language Club</t>
  </si>
  <si>
    <t>筑波大学音楽ゲームサークルTEA</t>
  </si>
  <si>
    <t>FAST(ﾌｨﾘﾋﾟﾝ留学生会)</t>
  </si>
  <si>
    <t>インドワークキャンプ団体namaste!</t>
  </si>
  <si>
    <t>Nu Ink.</t>
  </si>
  <si>
    <t>STUDY FOR TWO筑波大学支部</t>
  </si>
  <si>
    <t>CASA</t>
  </si>
  <si>
    <t>Echo UT</t>
  </si>
  <si>
    <t>つくば現代短歌会</t>
  </si>
  <si>
    <t>筑波大学地理愛好会</t>
  </si>
  <si>
    <t>Neurodivergents Anonymous Circle</t>
  </si>
  <si>
    <t>Bench Time</t>
  </si>
  <si>
    <t>筑波大学ダーツ同好会</t>
  </si>
  <si>
    <t>Indonesian Student Association in Ibaraki</t>
  </si>
  <si>
    <t>THAI STUDENTS’ASSOCIATTION IN UNIVERSITY OF TSUKUBA</t>
  </si>
  <si>
    <t>つくば市まちづくり学生団体　かざぐるま</t>
  </si>
  <si>
    <t>筑波大学研究支援同好会（RSUT)</t>
  </si>
  <si>
    <t>筑波大学広告研究会　アド研</t>
  </si>
  <si>
    <t>医学音楽同好会SoundLoop</t>
  </si>
  <si>
    <t>Vietnamese Students Association at University of Tsukuba (VSAUT)</t>
  </si>
  <si>
    <t>筑波大学オセロ同好会</t>
  </si>
  <si>
    <t>筑波大学韓国人留学生会</t>
  </si>
  <si>
    <t>筑波大学馬事文化研究会</t>
    <rPh sb="0" eb="4">
      <t>ツクバダイガク</t>
    </rPh>
    <rPh sb="4" eb="6">
      <t>バジ</t>
    </rPh>
    <rPh sb="6" eb="8">
      <t>ブンカ</t>
    </rPh>
    <rPh sb="8" eb="11">
      <t>ケンキュウカイ</t>
    </rPh>
    <phoneticPr fontId="21"/>
  </si>
  <si>
    <t>05143</t>
    <phoneticPr fontId="21"/>
  </si>
  <si>
    <t>筑波大学釣りサークル</t>
    <rPh sb="0" eb="4">
      <t>ツクバダイガク</t>
    </rPh>
    <rPh sb="4" eb="5">
      <t>ツ</t>
    </rPh>
    <phoneticPr fontId="21"/>
  </si>
  <si>
    <t>05144</t>
    <phoneticPr fontId="21"/>
  </si>
  <si>
    <t>Union of Tsukuba International Associations (UTIA)</t>
    <phoneticPr fontId="21"/>
  </si>
  <si>
    <t>05145</t>
    <phoneticPr fontId="21"/>
  </si>
  <si>
    <t>TMP(つくばミュージックプロジェクト)</t>
    <phoneticPr fontId="21"/>
  </si>
  <si>
    <t>05147</t>
    <phoneticPr fontId="21"/>
  </si>
  <si>
    <t>筑波大学作問サークル つくもんaid</t>
    <phoneticPr fontId="21"/>
  </si>
  <si>
    <t>05148</t>
    <phoneticPr fontId="21"/>
  </si>
  <si>
    <t>筑波大学弓道同好会春霞</t>
  </si>
  <si>
    <t>硬式テニス愛好会FOREST</t>
  </si>
  <si>
    <t>硬式テニスサークルADVANT</t>
  </si>
  <si>
    <t>硬式ﾃﾆｽ同好会Fancy Tennis Club</t>
    <rPh sb="0" eb="2">
      <t>コウシキ</t>
    </rPh>
    <rPh sb="5" eb="8">
      <t>ドウコウカイ</t>
    </rPh>
    <phoneticPr fontId="8"/>
  </si>
  <si>
    <t>SPIKERS'Inc</t>
  </si>
  <si>
    <t>ソフトテニスサークルOn the Line</t>
  </si>
  <si>
    <t>知的障害者スポーツ支援「スポーティア」</t>
    <phoneticPr fontId="21"/>
  </si>
  <si>
    <t>筑波ジョギングクラブ</t>
  </si>
  <si>
    <t>軟式野球部</t>
  </si>
  <si>
    <t>PICNIC Tennis Team</t>
    <phoneticPr fontId="21"/>
  </si>
  <si>
    <t>ULISバドミントン部</t>
  </si>
  <si>
    <t>ULISバレーボール部</t>
  </si>
  <si>
    <t>WorldFut TSUKUBA</t>
  </si>
  <si>
    <t>スポーツ愛好会</t>
  </si>
  <si>
    <t>ラグビー同好会 U.T.C</t>
  </si>
  <si>
    <t>カヌークラブ</t>
  </si>
  <si>
    <t>ハンドボール同好会</t>
  </si>
  <si>
    <t>新体操 競技部</t>
  </si>
  <si>
    <t>筑波大学医学フットサル同好会</t>
  </si>
  <si>
    <t>Scramble</t>
  </si>
  <si>
    <t>筑波スマブラ会</t>
  </si>
  <si>
    <t>e-sportsサークル FiO</t>
  </si>
  <si>
    <t>つくばフィットネスサークル</t>
    <phoneticPr fontId="21"/>
  </si>
  <si>
    <t>06068</t>
    <phoneticPr fontId="21"/>
  </si>
  <si>
    <t>サッカーサークルamibola</t>
    <phoneticPr fontId="21"/>
  </si>
  <si>
    <t>06069</t>
    <phoneticPr fontId="21"/>
  </si>
  <si>
    <t>Martial Arts Sharing Session（MASS)</t>
    <phoneticPr fontId="21"/>
  </si>
  <si>
    <t>06070</t>
    <phoneticPr fontId="21"/>
  </si>
  <si>
    <t>医学アイスホッケー部</t>
  </si>
  <si>
    <t>07001</t>
  </si>
  <si>
    <t>医学弓道部</t>
  </si>
  <si>
    <t>07004</t>
  </si>
  <si>
    <t>07005</t>
  </si>
  <si>
    <t>07006</t>
  </si>
  <si>
    <t>医学ゴルフ部</t>
  </si>
  <si>
    <t>07007</t>
  </si>
  <si>
    <t>医学サッカー部</t>
  </si>
  <si>
    <t>07008</t>
  </si>
  <si>
    <t>07009</t>
  </si>
  <si>
    <t>07010</t>
  </si>
  <si>
    <t>医学スキー部</t>
  </si>
  <si>
    <t>07011</t>
  </si>
  <si>
    <t>医学ソフトテニス部</t>
  </si>
  <si>
    <t>07012</t>
  </si>
  <si>
    <t>07013</t>
  </si>
  <si>
    <t>医学バスケットボール部</t>
  </si>
  <si>
    <t>07014</t>
  </si>
  <si>
    <t>医学バドミントン部</t>
  </si>
  <si>
    <t>07015</t>
  </si>
  <si>
    <t>医学バレーボール部</t>
    <phoneticPr fontId="21"/>
  </si>
  <si>
    <t>07016</t>
  </si>
  <si>
    <t>医学ハンドボール部</t>
  </si>
  <si>
    <t>07017</t>
  </si>
  <si>
    <t>医学ヨット部</t>
  </si>
  <si>
    <t>07018</t>
  </si>
  <si>
    <t>医学ラグビー部</t>
  </si>
  <si>
    <t>07019</t>
  </si>
  <si>
    <t>07020</t>
  </si>
  <si>
    <t>医学フィルハーモニー</t>
  </si>
  <si>
    <t>ヒーローアクション同好会</t>
  </si>
  <si>
    <t>アイドル研究会</t>
  </si>
  <si>
    <t>作曲サークルDTM Lab.</t>
  </si>
  <si>
    <t>筑波大学ケルト音楽愛好会T-Celt</t>
  </si>
  <si>
    <t>トランポリン同好会</t>
  </si>
  <si>
    <t>フットサル同好会</t>
  </si>
  <si>
    <t>知的障害者スポーツ支援「スポーティア」</t>
  </si>
  <si>
    <t>PICNIC Tennis Team</t>
  </si>
  <si>
    <t>つくばフィットネスサークル</t>
  </si>
  <si>
    <t>サッカーサークルamibola</t>
  </si>
  <si>
    <t>42</t>
  </si>
  <si>
    <t>43</t>
  </si>
  <si>
    <t>44</t>
  </si>
  <si>
    <t>45</t>
  </si>
  <si>
    <t>47</t>
  </si>
  <si>
    <t>48</t>
  </si>
  <si>
    <r>
      <t>※学籍番号は</t>
    </r>
    <r>
      <rPr>
        <b/>
        <sz val="8"/>
        <color rgb="FFFF0000"/>
        <rFont val="ＭＳ Ｐゴシック"/>
        <family val="3"/>
        <charset val="128"/>
      </rPr>
      <t>半角数字9桁で、正確に</t>
    </r>
    <r>
      <rPr>
        <sz val="8"/>
        <color theme="1"/>
        <rFont val="ＭＳ Ｐゴシック"/>
        <family val="3"/>
        <charset val="128"/>
      </rPr>
      <t>入力してください。
※</t>
    </r>
    <r>
      <rPr>
        <b/>
        <sz val="8"/>
        <color rgb="FFFF0000"/>
        <rFont val="ＭＳ Ｐゴシック"/>
        <family val="3"/>
        <charset val="128"/>
      </rPr>
      <t>学群から大学院に進学した際、学籍番号が変わります。必ず本人に正しい学籍番号を確認してください。</t>
    </r>
    <rPh sb="1" eb="5">
      <t>ガクセキバンゴウ</t>
    </rPh>
    <rPh sb="6" eb="10">
      <t>ハンカクスウジ</t>
    </rPh>
    <rPh sb="11" eb="12">
      <t>ケタ</t>
    </rPh>
    <rPh sb="14" eb="16">
      <t>セイカク</t>
    </rPh>
    <rPh sb="17" eb="19">
      <t>ニュウリョク</t>
    </rPh>
    <rPh sb="28" eb="30">
      <t>ガクグン</t>
    </rPh>
    <rPh sb="32" eb="35">
      <t>ダイガクイン</t>
    </rPh>
    <rPh sb="36" eb="38">
      <t>シンガク</t>
    </rPh>
    <rPh sb="40" eb="41">
      <t>サイ</t>
    </rPh>
    <rPh sb="42" eb="46">
      <t>ガクセキバンゴウ</t>
    </rPh>
    <rPh sb="47" eb="48">
      <t>カ</t>
    </rPh>
    <rPh sb="53" eb="54">
      <t>カナラ</t>
    </rPh>
    <rPh sb="55" eb="57">
      <t>ホンニン</t>
    </rPh>
    <rPh sb="58" eb="59">
      <t>タダ</t>
    </rPh>
    <rPh sb="61" eb="63">
      <t>ガクセキ</t>
    </rPh>
    <rPh sb="63" eb="65">
      <t>バンゴウ</t>
    </rPh>
    <rPh sb="66" eb="68">
      <t>カクニン</t>
    </rPh>
    <phoneticPr fontId="1"/>
  </si>
  <si>
    <t>広島県人会</t>
    <rPh sb="0" eb="5">
      <t>ヒロシマケンジンカイ</t>
    </rPh>
    <phoneticPr fontId="21"/>
  </si>
  <si>
    <t>筑波大学浪人愛好会</t>
    <rPh sb="0" eb="4">
      <t>ツクバダイガク</t>
    </rPh>
    <rPh sb="4" eb="6">
      <t>ロウニン</t>
    </rPh>
    <rPh sb="6" eb="9">
      <t>アイコウカイ</t>
    </rPh>
    <phoneticPr fontId="21"/>
  </si>
  <si>
    <t>05149</t>
  </si>
  <si>
    <t>05150</t>
  </si>
  <si>
    <t>広島県人会</t>
    <rPh sb="0" eb="5">
      <t>ヒロシマケンジンカイ</t>
    </rPh>
    <phoneticPr fontId="1"/>
  </si>
  <si>
    <t>筑波大学浪人愛好会</t>
    <rPh sb="0" eb="6">
      <t>ツクバダイガクロウニン</t>
    </rPh>
    <rPh sb="6" eb="9">
      <t>アイコウカイ</t>
    </rPh>
    <phoneticPr fontId="1"/>
  </si>
  <si>
    <t>年   月   日現在</t>
    <phoneticPr fontId="6"/>
  </si>
  <si>
    <t>プルダウンで選択</t>
  </si>
  <si>
    <t>01047</t>
  </si>
  <si>
    <t>01048</t>
  </si>
  <si>
    <t>01049</t>
  </si>
  <si>
    <t>01050</t>
  </si>
  <si>
    <t>iGEM TSUKUBA</t>
    <phoneticPr fontId="1"/>
  </si>
  <si>
    <t>筑波マリンダイビングクラブ</t>
    <phoneticPr fontId="1"/>
  </si>
  <si>
    <t>つくぶい！</t>
    <phoneticPr fontId="1"/>
  </si>
  <si>
    <t>麻雀同好会</t>
    <phoneticPr fontId="1"/>
  </si>
  <si>
    <t>05151</t>
  </si>
  <si>
    <t>05152</t>
  </si>
  <si>
    <t>筑波大学法交渉サークル Negotium</t>
    <rPh sb="0" eb="3">
      <t>ツクバダイ</t>
    </rPh>
    <rPh sb="3" eb="4">
      <t>ガク</t>
    </rPh>
    <rPh sb="4" eb="7">
      <t>ホウコウショウ</t>
    </rPh>
    <phoneticPr fontId="1"/>
  </si>
  <si>
    <t>SODA.</t>
    <phoneticPr fontId="1"/>
  </si>
  <si>
    <t>ライフル射撃サークル</t>
    <rPh sb="4" eb="6">
      <t>シャゲキ</t>
    </rPh>
    <phoneticPr fontId="1"/>
  </si>
  <si>
    <t>06071</t>
    <phoneticPr fontId="1"/>
  </si>
  <si>
    <t>筑波大学法交渉サークル Negotium</t>
    <rPh sb="0" eb="4">
      <t>ツクバダイガク</t>
    </rPh>
    <rPh sb="4" eb="7">
      <t>ホウコウショウ</t>
    </rPh>
    <phoneticPr fontId="21"/>
  </si>
  <si>
    <t>SODA.</t>
    <phoneticPr fontId="21"/>
  </si>
  <si>
    <t>筑波マリンダイビングクラブ</t>
    <rPh sb="0" eb="2">
      <t>ツクバ</t>
    </rPh>
    <phoneticPr fontId="1"/>
  </si>
  <si>
    <t>麻雀同好会</t>
    <rPh sb="0" eb="5">
      <t>マージャンドウコウカイ</t>
    </rPh>
    <phoneticPr fontId="1"/>
  </si>
  <si>
    <t>Martial Arts Sharing Session（MASS)</t>
    <phoneticPr fontId="1"/>
  </si>
  <si>
    <r>
      <t xml:space="preserve">団体種別名
</t>
    </r>
    <r>
      <rPr>
        <b/>
        <sz val="6"/>
        <color theme="0" tint="-0.499984740745262"/>
        <rFont val="ＭＳ Ｐゴシック"/>
        <family val="3"/>
        <charset val="128"/>
      </rPr>
      <t>(Type of Organization)</t>
    </r>
    <rPh sb="0" eb="5">
      <t>ダンタイシュベツメイ</t>
    </rPh>
    <phoneticPr fontId="3"/>
  </si>
  <si>
    <t>氏名</t>
    <rPh sb="0" eb="2">
      <t>シメイ</t>
    </rPh>
    <phoneticPr fontId="1"/>
  </si>
  <si>
    <t>学生団体構成員名簿(2026)</t>
    <phoneticPr fontId="1"/>
  </si>
  <si>
    <t>学生団体役職者名簿(2026)</t>
    <rPh sb="4" eb="7">
      <t>ヤクショクシャ</t>
    </rPh>
    <phoneticPr fontId="11"/>
  </si>
  <si>
    <t>05153</t>
    <phoneticPr fontId="1"/>
  </si>
  <si>
    <t>05154</t>
    <phoneticPr fontId="1"/>
  </si>
  <si>
    <t>06072</t>
    <phoneticPr fontId="1"/>
  </si>
  <si>
    <t>フラッグフットボールサークル</t>
    <phoneticPr fontId="1"/>
  </si>
  <si>
    <t>生成AI研究会</t>
    <rPh sb="0" eb="2">
      <t>セイセイ</t>
    </rPh>
    <rPh sb="4" eb="7">
      <t>ケンキュウカイ</t>
    </rPh>
    <phoneticPr fontId="1"/>
  </si>
  <si>
    <t>コミックつくば！準備会</t>
    <rPh sb="8" eb="11">
      <t>ジュンビカイ</t>
    </rPh>
    <phoneticPr fontId="1"/>
  </si>
  <si>
    <t>フラッグフットボールサークル</t>
    <phoneticPr fontId="1"/>
  </si>
  <si>
    <t>生成AI研究会</t>
    <rPh sb="0" eb="2">
      <t>セイセイ</t>
    </rPh>
    <rPh sb="4" eb="7">
      <t>ケンキュウカイ</t>
    </rPh>
    <phoneticPr fontId="21"/>
  </si>
  <si>
    <t>コミックつくば！準備会</t>
    <rPh sb="8" eb="11">
      <t>ジュンビカイ</t>
    </rPh>
    <phoneticPr fontId="21"/>
  </si>
  <si>
    <t>アイセック筑波大学委員会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</si>
</sst>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font>
      <sz val="11"/>
      <color theme="1"/>
      <name val="MS UI Gothic"/>
      <family val="2"/>
      <charset val="128"/>
    </font>
    <font>
      <sz val="6"/>
      <name val="MS UI Gothic"/>
      <family val="2"/>
      <charset val="128"/>
    </font>
    <font>
      <sz val="11"/>
      <color theme="1"/>
      <name val="MS UI Gothic"/>
      <family val="2"/>
      <charset val="128"/>
    </font>
    <font>
      <sz val="6"/>
      <name val="ＭＳ Ｐゴシック"/>
      <family val="3"/>
      <charset val="128"/>
    </font>
    <font>
      <sz val="12"/>
      <name val="ＭＳ 明朝"/>
      <family val="1"/>
      <charset val="128"/>
    </font>
    <font>
      <sz val="10"/>
      <name val="ＭＳ Ｐゴシック"/>
      <family val="3"/>
      <charset val="128"/>
    </font>
    <font>
      <sz val="6"/>
      <name val="ＭＳ Ｐゴシック"/>
      <family val="2"/>
      <charset val="128"/>
      <scheme val="minor"/>
    </font>
    <font>
      <sz val="11"/>
      <name val="ＭＳ Ｐゴシック"/>
      <family val="3"/>
      <charset val="128"/>
    </font>
    <font>
      <b/>
      <sz val="9"/>
      <color indexed="81"/>
      <name val="ＭＳ Ｐゴシック"/>
      <family val="3"/>
      <charset val="128"/>
    </font>
    <font>
      <sz val="11"/>
      <name val="ＭＳ 明朝"/>
      <family val="1"/>
      <charset val="128"/>
    </font>
    <font>
      <sz val="16"/>
      <name val="ＭＳ 明朝"/>
      <family val="1"/>
      <charset val="128"/>
    </font>
    <font>
      <sz val="10.4"/>
      <name val="ＭＳ 明朝"/>
      <family val="1"/>
      <charset val="128"/>
    </font>
    <font>
      <b/>
      <u/>
      <sz val="9"/>
      <name val="ＭＳ 明朝"/>
      <family val="1"/>
      <charset val="128"/>
    </font>
    <font>
      <sz val="9"/>
      <color theme="0" tint="-0.499984740745262"/>
      <name val="Arial"/>
      <family val="2"/>
    </font>
    <font>
      <b/>
      <sz val="8"/>
      <color indexed="81"/>
      <name val="MS P ゴシック"/>
      <family val="3"/>
      <charset val="128"/>
    </font>
    <font>
      <b/>
      <sz val="9"/>
      <color indexed="81"/>
      <name val="MS P ゴシック"/>
      <family val="3"/>
      <charset val="128"/>
    </font>
    <font>
      <sz val="9"/>
      <color indexed="81"/>
      <name val="MS P ゴシック"/>
      <family val="3"/>
      <charset val="128"/>
    </font>
    <font>
      <sz val="10"/>
      <name val="ＭＳ 明朝"/>
      <family val="1"/>
      <charset val="128"/>
    </font>
    <font>
      <sz val="10.5"/>
      <name val="ＭＳ Ｐゴシック"/>
      <family val="3"/>
      <charset val="128"/>
    </font>
    <font>
      <sz val="9"/>
      <name val="ＭＳ Ｐゴシック"/>
      <family val="3"/>
      <charset val="128"/>
    </font>
    <font>
      <sz val="11"/>
      <name val="ＭＳ Ｐゴシック"/>
      <family val="3"/>
      <charset val="128"/>
      <scheme val="minor"/>
    </font>
    <font>
      <sz val="6"/>
      <name val="ＭＳ Ｐゴシック"/>
      <family val="3"/>
      <charset val="128"/>
      <scheme val="minor"/>
    </font>
    <font>
      <sz val="8"/>
      <color theme="0" tint="-0.499984740745262"/>
      <name val="ＭＳ Ｐゴシック"/>
      <family val="3"/>
      <charset val="128"/>
    </font>
    <font>
      <sz val="16"/>
      <name val="ＭＳ Ｐゴシック"/>
      <family val="3"/>
      <charset val="128"/>
    </font>
    <font>
      <sz val="11"/>
      <color theme="0" tint="-0.499984740745262"/>
      <name val="ＭＳ Ｐゴシック"/>
      <family val="3"/>
      <charset val="128"/>
    </font>
    <font>
      <sz val="16"/>
      <color indexed="64"/>
      <name val="ＭＳ Ｐゴシック"/>
      <family val="3"/>
      <charset val="128"/>
    </font>
    <font>
      <b/>
      <u/>
      <sz val="9"/>
      <name val="ＭＳ Ｐゴシック"/>
      <family val="3"/>
      <charset val="128"/>
    </font>
    <font>
      <b/>
      <u/>
      <sz val="11"/>
      <name val="ＭＳ Ｐゴシック"/>
      <family val="3"/>
      <charset val="128"/>
    </font>
    <font>
      <b/>
      <sz val="6"/>
      <color theme="0" tint="-0.499984740745262"/>
      <name val="ＭＳ Ｐゴシック"/>
      <family val="3"/>
      <charset val="128"/>
    </font>
    <font>
      <sz val="12"/>
      <name val="ＭＳ Ｐゴシック"/>
      <family val="3"/>
      <charset val="128"/>
    </font>
    <font>
      <sz val="12"/>
      <color theme="0" tint="-0.499984740745262"/>
      <name val="ＭＳ Ｐゴシック"/>
      <family val="3"/>
      <charset val="128"/>
    </font>
    <font>
      <sz val="9"/>
      <color theme="0" tint="-0.499984740745262"/>
      <name val="ＭＳ Ｐゴシック"/>
      <family val="3"/>
      <charset val="128"/>
    </font>
    <font>
      <sz val="12"/>
      <color rgb="FFFF0000"/>
      <name val="ＭＳ Ｐゴシック"/>
      <family val="3"/>
      <charset val="128"/>
    </font>
    <font>
      <b/>
      <sz val="11"/>
      <color rgb="FFFF0000"/>
      <name val="ＭＳ Ｐゴシック"/>
      <family val="3"/>
      <charset val="128"/>
    </font>
    <font>
      <sz val="9"/>
      <color rgb="FFFF0000"/>
      <name val="ＭＳ Ｐゴシック"/>
      <family val="3"/>
      <charset val="128"/>
    </font>
    <font>
      <b/>
      <sz val="8"/>
      <color theme="0" tint="-0.499984740745262"/>
      <name val="ＭＳ Ｐゴシック"/>
      <family val="3"/>
      <charset val="128"/>
    </font>
    <font>
      <b/>
      <u/>
      <sz val="12"/>
      <name val="ＭＳ Ｐゴシック"/>
      <family val="3"/>
      <charset val="128"/>
    </font>
    <font>
      <sz val="11"/>
      <color theme="1"/>
      <name val="MS UI Gothic"/>
      <family val="3"/>
      <charset val="128"/>
    </font>
    <font>
      <b/>
      <sz val="11"/>
      <name val="ＭＳ Ｐゴシック"/>
      <family val="3"/>
      <charset val="128"/>
    </font>
    <font>
      <b/>
      <sz val="8"/>
      <name val="ＭＳ Ｐゴシック"/>
      <family val="3"/>
      <charset val="128"/>
    </font>
    <font>
      <sz val="8"/>
      <color theme="1"/>
      <name val="ＭＳ Ｐゴシック"/>
      <family val="3"/>
      <charset val="128"/>
    </font>
    <font>
      <sz val="11"/>
      <color theme="1"/>
      <name val="ＭＳ Ｐゴシック"/>
      <family val="3"/>
      <charset val="128"/>
    </font>
    <font>
      <b/>
      <sz val="8"/>
      <color rgb="FFFF0000"/>
      <name val="ＭＳ Ｐゴシック"/>
      <family val="3"/>
      <charset val="128"/>
    </font>
    <font>
      <sz val="10"/>
      <color theme="0" tint="-0.499984740745262"/>
      <name val="Arial"/>
      <family val="2"/>
    </font>
    <font>
      <b/>
      <sz val="13"/>
      <color theme="3"/>
      <name val="ＭＳ Ｐゴシック"/>
      <family val="2"/>
      <charset val="128"/>
      <scheme val="minor"/>
    </font>
    <font>
      <sz val="11"/>
      <color theme="1"/>
      <name val="ＭＳ Ｐゴシック"/>
      <family val="3"/>
      <charset val="128"/>
      <scheme val="minor"/>
    </font>
    <font>
      <b/>
      <sz val="16"/>
      <color rgb="FF0070C0"/>
      <name val="ＭＳ Ｐゴシック"/>
      <family val="3"/>
      <charset val="128"/>
    </font>
    <font>
      <b/>
      <sz val="16"/>
      <color theme="1"/>
      <name val="ＭＳ Ｐゴシック"/>
      <family val="3"/>
      <charset val="128"/>
    </font>
    <font>
      <sz val="16"/>
      <color theme="1"/>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auto="1"/>
      </top>
      <bottom/>
      <diagonal/>
    </border>
    <border>
      <left style="thin">
        <color rgb="FFFF0000"/>
      </left>
      <right style="thin">
        <color rgb="FFFF0000"/>
      </right>
      <top style="thin">
        <color rgb="FFFF0000"/>
      </top>
      <bottom style="thin">
        <color rgb="FFFF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rgb="FFFF0000"/>
      </left>
      <right/>
      <top/>
      <bottom/>
      <diagonal/>
    </border>
    <border>
      <left style="thin">
        <color auto="1"/>
      </left>
      <right style="thin">
        <color auto="1"/>
      </right>
      <top/>
      <bottom style="thin">
        <color auto="1"/>
      </bottom>
      <diagonal/>
    </border>
    <border>
      <left/>
      <right/>
      <top style="thin">
        <color indexed="64"/>
      </top>
      <bottom style="medium">
        <color indexed="64"/>
      </bottom>
      <diagonal/>
    </border>
    <border>
      <left style="thin">
        <color theme="0" tint="-0.499984740745262"/>
      </left>
      <right style="thin">
        <color theme="0" tint="-0.499984740745262"/>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alignment vertical="center"/>
    </xf>
    <xf numFmtId="6" fontId="2" fillId="0" borderId="0" applyFont="0" applyFill="0" applyBorder="0" applyAlignment="0" applyProtection="0">
      <alignment vertical="center"/>
    </xf>
    <xf numFmtId="0" fontId="2" fillId="0" borderId="0">
      <alignment vertical="center"/>
    </xf>
    <xf numFmtId="0" fontId="4" fillId="0" borderId="0"/>
    <xf numFmtId="0" fontId="7" fillId="0" borderId="0"/>
    <xf numFmtId="0" fontId="4" fillId="0" borderId="0"/>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138">
    <xf numFmtId="0" fontId="0" fillId="0" borderId="0" xfId="0">
      <alignment vertical="center"/>
    </xf>
    <xf numFmtId="0" fontId="5" fillId="0" borderId="0" xfId="3" applyFont="1" applyAlignment="1">
      <alignment vertical="center"/>
    </xf>
    <xf numFmtId="6" fontId="5" fillId="0" borderId="0" xfId="1" applyFont="1" applyFill="1" applyBorder="1" applyAlignment="1">
      <alignment vertical="center"/>
    </xf>
    <xf numFmtId="0" fontId="0" fillId="0" borderId="1" xfId="0" applyBorder="1">
      <alignment vertical="center"/>
    </xf>
    <xf numFmtId="49" fontId="2" fillId="0" borderId="0" xfId="2" applyNumberFormat="1">
      <alignment vertical="center"/>
    </xf>
    <xf numFmtId="0" fontId="2" fillId="0" borderId="0" xfId="2">
      <alignment vertical="center"/>
    </xf>
    <xf numFmtId="49" fontId="2" fillId="0" borderId="1" xfId="2" applyNumberFormat="1" applyBorder="1">
      <alignment vertical="center"/>
    </xf>
    <xf numFmtId="0" fontId="0" fillId="0" borderId="12" xfId="0" applyBorder="1">
      <alignment vertical="center"/>
    </xf>
    <xf numFmtId="0" fontId="0" fillId="8" borderId="1" xfId="0" applyFill="1" applyBorder="1" applyProtection="1">
      <alignment vertical="center"/>
      <protection hidden="1"/>
    </xf>
    <xf numFmtId="0" fontId="0" fillId="8" borderId="0" xfId="0" applyFill="1" applyProtection="1">
      <alignment vertical="center"/>
      <protection hidden="1"/>
    </xf>
    <xf numFmtId="0" fontId="5" fillId="0" borderId="0" xfId="3" applyFont="1" applyAlignment="1">
      <alignment vertical="center" shrinkToFit="1"/>
    </xf>
    <xf numFmtId="49" fontId="7" fillId="0" borderId="1" xfId="0" applyNumberFormat="1" applyFont="1" applyBorder="1" applyAlignment="1">
      <alignment vertical="center" shrinkToFit="1"/>
    </xf>
    <xf numFmtId="0" fontId="7" fillId="0" borderId="1" xfId="3" applyFont="1" applyBorder="1" applyAlignment="1">
      <alignment vertical="center" shrinkToFit="1"/>
    </xf>
    <xf numFmtId="0" fontId="7" fillId="0" borderId="1" xfId="0" applyFont="1" applyBorder="1" applyAlignment="1">
      <alignment vertical="center" shrinkToFit="1"/>
    </xf>
    <xf numFmtId="0" fontId="7" fillId="0" borderId="1" xfId="0" applyFont="1" applyBorder="1">
      <alignment vertical="center"/>
    </xf>
    <xf numFmtId="49" fontId="7" fillId="0" borderId="1" xfId="0" applyNumberFormat="1" applyFont="1" applyBorder="1">
      <alignment vertical="center"/>
    </xf>
    <xf numFmtId="49" fontId="20" fillId="0" borderId="1" xfId="0" applyNumberFormat="1" applyFont="1" applyBorder="1" applyAlignment="1">
      <alignment vertical="center" shrinkToFit="1"/>
    </xf>
    <xf numFmtId="0" fontId="20" fillId="0" borderId="1" xfId="0" applyFont="1" applyBorder="1" applyAlignment="1">
      <alignment vertical="center" shrinkToFit="1"/>
    </xf>
    <xf numFmtId="0" fontId="7" fillId="3" borderId="1" xfId="4" applyFill="1" applyBorder="1" applyAlignment="1" applyProtection="1">
      <alignment horizontal="center" vertical="center"/>
      <protection locked="0"/>
    </xf>
    <xf numFmtId="0" fontId="7" fillId="3" borderId="11" xfId="4" applyFill="1" applyBorder="1" applyAlignment="1" applyProtection="1">
      <alignment horizontal="center" vertical="center"/>
      <protection locked="0"/>
    </xf>
    <xf numFmtId="49" fontId="7" fillId="0" borderId="4" xfId="5" applyNumberFormat="1" applyFont="1" applyBorder="1" applyAlignment="1" applyProtection="1">
      <alignment horizontal="center" vertical="center" wrapText="1"/>
      <protection hidden="1"/>
    </xf>
    <xf numFmtId="0" fontId="7" fillId="3" borderId="10" xfId="4" applyFill="1" applyBorder="1" applyAlignment="1" applyProtection="1">
      <alignment horizontal="center" vertical="center"/>
      <protection locked="0"/>
    </xf>
    <xf numFmtId="49" fontId="18" fillId="0" borderId="9" xfId="5" applyNumberFormat="1" applyFont="1" applyBorder="1" applyAlignment="1" applyProtection="1">
      <alignment horizontal="center" vertical="center" wrapText="1"/>
      <protection hidden="1"/>
    </xf>
    <xf numFmtId="49" fontId="18" fillId="0" borderId="3" xfId="5" applyNumberFormat="1" applyFont="1" applyBorder="1" applyAlignment="1" applyProtection="1">
      <alignment horizontal="center" vertical="center" wrapText="1"/>
      <protection hidden="1"/>
    </xf>
    <xf numFmtId="49" fontId="18" fillId="0" borderId="4" xfId="5" applyNumberFormat="1" applyFont="1" applyBorder="1" applyAlignment="1" applyProtection="1">
      <alignment horizontal="center" vertical="center" wrapText="1"/>
      <protection hidden="1"/>
    </xf>
    <xf numFmtId="49" fontId="7" fillId="2" borderId="4" xfId="5" applyNumberFormat="1" applyFont="1" applyFill="1" applyBorder="1" applyAlignment="1" applyProtection="1">
      <alignment horizontal="center" vertical="center" wrapText="1"/>
      <protection hidden="1"/>
    </xf>
    <xf numFmtId="49" fontId="7" fillId="0" borderId="9" xfId="5" applyNumberFormat="1" applyFont="1" applyBorder="1" applyAlignment="1" applyProtection="1">
      <alignment horizontal="center" vertical="center" wrapText="1"/>
      <protection hidden="1"/>
    </xf>
    <xf numFmtId="49" fontId="34" fillId="0" borderId="13" xfId="5" applyNumberFormat="1" applyFont="1" applyBorder="1" applyAlignment="1" applyProtection="1">
      <alignment horizontal="center" vertical="center"/>
      <protection hidden="1"/>
    </xf>
    <xf numFmtId="49" fontId="0" fillId="0" borderId="0" xfId="2" applyNumberFormat="1" applyFont="1">
      <alignment vertical="center"/>
    </xf>
    <xf numFmtId="49" fontId="2" fillId="9" borderId="1" xfId="2" applyNumberFormat="1" applyFill="1" applyBorder="1">
      <alignment vertical="center"/>
    </xf>
    <xf numFmtId="0" fontId="2" fillId="9" borderId="0" xfId="2" applyFill="1">
      <alignment vertical="center"/>
    </xf>
    <xf numFmtId="49" fontId="2" fillId="2" borderId="1" xfId="2" applyNumberFormat="1" applyFill="1" applyBorder="1">
      <alignment vertical="center"/>
    </xf>
    <xf numFmtId="0" fontId="2" fillId="2" borderId="0" xfId="2" applyFill="1">
      <alignment vertical="center"/>
    </xf>
    <xf numFmtId="49" fontId="0" fillId="2" borderId="1" xfId="2" applyNumberFormat="1" applyFont="1" applyFill="1" applyBorder="1">
      <alignment vertical="center"/>
    </xf>
    <xf numFmtId="49" fontId="0" fillId="9" borderId="1" xfId="2" applyNumberFormat="1" applyFont="1" applyFill="1" applyBorder="1">
      <alignment vertical="center"/>
    </xf>
    <xf numFmtId="0" fontId="37" fillId="2" borderId="0" xfId="2" applyFont="1" applyFill="1">
      <alignment vertical="center"/>
    </xf>
    <xf numFmtId="0" fontId="2" fillId="2" borderId="1" xfId="2" applyFill="1" applyBorder="1">
      <alignment vertical="center"/>
    </xf>
    <xf numFmtId="0" fontId="37" fillId="0" borderId="0" xfId="2" applyFont="1">
      <alignment vertical="center"/>
    </xf>
    <xf numFmtId="49" fontId="23" fillId="0" borderId="0" xfId="5" applyNumberFormat="1" applyFont="1" applyAlignment="1" applyProtection="1">
      <alignment horizontal="center" vertical="center"/>
      <protection hidden="1"/>
    </xf>
    <xf numFmtId="49" fontId="7" fillId="0" borderId="0" xfId="5" applyNumberFormat="1" applyFont="1" applyAlignment="1" applyProtection="1">
      <alignment horizontal="center" vertical="center"/>
      <protection hidden="1"/>
    </xf>
    <xf numFmtId="49" fontId="9" fillId="0" borderId="0" xfId="5" applyNumberFormat="1" applyFont="1" applyAlignment="1" applyProtection="1">
      <alignment horizontal="center" vertical="center"/>
      <protection hidden="1"/>
    </xf>
    <xf numFmtId="0" fontId="33" fillId="0" borderId="13" xfId="5" applyFont="1" applyBorder="1" applyAlignment="1" applyProtection="1">
      <alignment horizontal="center" vertical="center"/>
      <protection hidden="1"/>
    </xf>
    <xf numFmtId="49" fontId="25" fillId="0" borderId="0" xfId="5" applyNumberFormat="1" applyFont="1" applyAlignment="1" applyProtection="1">
      <alignment horizontal="center" vertical="center"/>
      <protection hidden="1"/>
    </xf>
    <xf numFmtId="49" fontId="19" fillId="0" borderId="0" xfId="5" applyNumberFormat="1" applyFont="1" applyAlignment="1" applyProtection="1">
      <alignment horizontal="center" vertical="center"/>
      <protection hidden="1"/>
    </xf>
    <xf numFmtId="49" fontId="26" fillId="0" borderId="4" xfId="5" applyNumberFormat="1" applyFont="1" applyBorder="1" applyAlignment="1" applyProtection="1">
      <alignment horizontal="center" vertical="center"/>
      <protection hidden="1"/>
    </xf>
    <xf numFmtId="49" fontId="10" fillId="0" borderId="5" xfId="5" applyNumberFormat="1" applyFont="1" applyBorder="1" applyAlignment="1" applyProtection="1">
      <alignment horizontal="center" vertical="center"/>
      <protection hidden="1"/>
    </xf>
    <xf numFmtId="49" fontId="9" fillId="0" borderId="1" xfId="5" applyNumberFormat="1" applyFont="1" applyBorder="1" applyAlignment="1" applyProtection="1">
      <alignment horizontal="center" vertical="center"/>
      <protection hidden="1"/>
    </xf>
    <xf numFmtId="49" fontId="10" fillId="0" borderId="0" xfId="5" applyNumberFormat="1" applyFont="1" applyAlignment="1" applyProtection="1">
      <alignment horizontal="center" vertical="center"/>
      <protection hidden="1"/>
    </xf>
    <xf numFmtId="49" fontId="29" fillId="0" borderId="0" xfId="5" applyNumberFormat="1" applyFont="1" applyAlignment="1" applyProtection="1">
      <alignment horizontal="center" vertical="center"/>
      <protection hidden="1"/>
    </xf>
    <xf numFmtId="49" fontId="27" fillId="0" borderId="6" xfId="5" applyNumberFormat="1" applyFont="1" applyBorder="1" applyAlignment="1" applyProtection="1">
      <alignment horizontal="center" vertical="center"/>
      <protection hidden="1"/>
    </xf>
    <xf numFmtId="0" fontId="9" fillId="0" borderId="5" xfId="5" applyFont="1" applyBorder="1" applyAlignment="1" applyProtection="1">
      <alignment horizontal="center" vertical="center"/>
      <protection hidden="1"/>
    </xf>
    <xf numFmtId="0" fontId="9" fillId="0" borderId="1" xfId="5" applyFont="1" applyBorder="1" applyAlignment="1" applyProtection="1">
      <alignment horizontal="center" vertical="center"/>
      <protection hidden="1"/>
    </xf>
    <xf numFmtId="49" fontId="17" fillId="0" borderId="0" xfId="5" applyNumberFormat="1" applyFont="1" applyAlignment="1" applyProtection="1">
      <alignment horizontal="center" vertical="center"/>
      <protection hidden="1"/>
    </xf>
    <xf numFmtId="0" fontId="7" fillId="0" borderId="0" xfId="4" applyAlignment="1" applyProtection="1">
      <alignment horizontal="center" vertical="center"/>
      <protection hidden="1"/>
    </xf>
    <xf numFmtId="0" fontId="13" fillId="0" borderId="0" xfId="4" applyFont="1" applyAlignment="1" applyProtection="1">
      <alignment horizontal="center" vertical="center"/>
      <protection hidden="1"/>
    </xf>
    <xf numFmtId="0" fontId="7" fillId="0" borderId="0" xfId="5" applyFont="1" applyAlignment="1" applyProtection="1">
      <alignment horizontal="center" vertical="center"/>
      <protection hidden="1"/>
    </xf>
    <xf numFmtId="0" fontId="7" fillId="0" borderId="0" xfId="4" applyAlignment="1" applyProtection="1">
      <alignment horizontal="left" vertical="center"/>
      <protection hidden="1"/>
    </xf>
    <xf numFmtId="49" fontId="7" fillId="3" borderId="1" xfId="4" applyNumberFormat="1" applyFill="1" applyBorder="1" applyAlignment="1" applyProtection="1">
      <alignment horizontal="left" vertical="center"/>
      <protection locked="0"/>
    </xf>
    <xf numFmtId="0" fontId="27" fillId="4" borderId="0" xfId="5" applyFont="1" applyFill="1" applyAlignment="1" applyProtection="1">
      <alignment horizontal="center" vertical="center"/>
      <protection hidden="1"/>
    </xf>
    <xf numFmtId="49" fontId="36" fillId="0" borderId="0" xfId="5" applyNumberFormat="1" applyFont="1" applyAlignment="1" applyProtection="1">
      <alignment horizontal="center" vertical="center" wrapText="1"/>
      <protection hidden="1"/>
    </xf>
    <xf numFmtId="0" fontId="38" fillId="0" borderId="0" xfId="5" applyFont="1" applyAlignment="1" applyProtection="1">
      <alignment horizontal="right" vertical="center" wrapText="1"/>
      <protection hidden="1"/>
    </xf>
    <xf numFmtId="0" fontId="38" fillId="0" borderId="0" xfId="5" applyFont="1" applyAlignment="1" applyProtection="1">
      <alignment horizontal="center" vertical="center" shrinkToFit="1"/>
      <protection hidden="1"/>
    </xf>
    <xf numFmtId="49" fontId="18" fillId="2" borderId="8" xfId="5" applyNumberFormat="1" applyFont="1" applyFill="1" applyBorder="1" applyAlignment="1" applyProtection="1">
      <alignment horizontal="center" vertical="center"/>
      <protection hidden="1"/>
    </xf>
    <xf numFmtId="0" fontId="7" fillId="3" borderId="18" xfId="4" applyFill="1" applyBorder="1" applyAlignment="1" applyProtection="1">
      <alignment horizontal="center" vertical="center"/>
      <protection locked="0"/>
    </xf>
    <xf numFmtId="49" fontId="5" fillId="2" borderId="4" xfId="5" applyNumberFormat="1" applyFont="1" applyFill="1" applyBorder="1" applyAlignment="1" applyProtection="1">
      <alignment horizontal="center" vertical="center"/>
      <protection hidden="1"/>
    </xf>
    <xf numFmtId="49" fontId="29" fillId="0" borderId="0" xfId="5" applyNumberFormat="1" applyFont="1" applyAlignment="1" applyProtection="1">
      <alignment vertical="center" wrapText="1"/>
      <protection hidden="1"/>
    </xf>
    <xf numFmtId="0" fontId="29" fillId="4" borderId="19" xfId="5" applyFont="1" applyFill="1" applyBorder="1" applyAlignment="1" applyProtection="1">
      <alignment horizontal="center" vertical="center"/>
      <protection hidden="1"/>
    </xf>
    <xf numFmtId="49" fontId="7" fillId="0" borderId="3" xfId="5" applyNumberFormat="1" applyFont="1" applyBorder="1" applyAlignment="1" applyProtection="1">
      <alignment horizontal="center" vertical="center" wrapText="1"/>
      <protection hidden="1"/>
    </xf>
    <xf numFmtId="0" fontId="7" fillId="0" borderId="10" xfId="4" applyBorder="1" applyAlignment="1" applyProtection="1">
      <alignment horizontal="left" vertical="center" wrapText="1"/>
      <protection hidden="1"/>
    </xf>
    <xf numFmtId="0" fontId="7" fillId="0" borderId="25" xfId="4" applyBorder="1" applyAlignment="1" applyProtection="1">
      <alignment vertical="center" wrapText="1"/>
      <protection hidden="1"/>
    </xf>
    <xf numFmtId="49" fontId="0" fillId="0" borderId="1" xfId="2" applyNumberFormat="1" applyFont="1" applyBorder="1">
      <alignment vertical="center"/>
    </xf>
    <xf numFmtId="0" fontId="0" fillId="9" borderId="1" xfId="0" applyFill="1" applyBorder="1">
      <alignment vertical="center"/>
    </xf>
    <xf numFmtId="49" fontId="29" fillId="0" borderId="0" xfId="5" applyNumberFormat="1" applyFont="1" applyAlignment="1" applyProtection="1">
      <alignment horizontal="left" vertical="center" wrapText="1"/>
      <protection hidden="1"/>
    </xf>
    <xf numFmtId="49" fontId="22" fillId="0" borderId="0" xfId="5" applyNumberFormat="1" applyFont="1" applyAlignment="1" applyProtection="1">
      <alignment horizontal="center" vertical="center"/>
      <protection hidden="1"/>
    </xf>
    <xf numFmtId="0" fontId="7" fillId="0" borderId="1" xfId="4" applyBorder="1" applyAlignment="1" applyProtection="1">
      <alignment horizontal="left" vertical="center" wrapText="1"/>
      <protection locked="0"/>
    </xf>
    <xf numFmtId="0" fontId="7" fillId="0" borderId="1" xfId="4" applyBorder="1" applyAlignment="1" applyProtection="1">
      <alignment horizontal="center" vertical="center" shrinkToFit="1"/>
      <protection locked="0"/>
    </xf>
    <xf numFmtId="0" fontId="7" fillId="3" borderId="1" xfId="4" applyFill="1" applyBorder="1" applyAlignment="1" applyProtection="1">
      <alignment horizontal="left" vertical="center"/>
      <protection locked="0"/>
    </xf>
    <xf numFmtId="49" fontId="2" fillId="5" borderId="1" xfId="2" applyNumberFormat="1" applyFill="1" applyBorder="1">
      <alignment vertical="center"/>
    </xf>
    <xf numFmtId="49" fontId="2" fillId="6" borderId="1" xfId="2" applyNumberFormat="1" applyFill="1" applyBorder="1">
      <alignment vertical="center"/>
    </xf>
    <xf numFmtId="49" fontId="2" fillId="7" borderId="1" xfId="2" applyNumberFormat="1" applyFill="1" applyBorder="1">
      <alignment vertical="center"/>
    </xf>
    <xf numFmtId="49" fontId="0" fillId="7" borderId="1" xfId="2" applyNumberFormat="1" applyFont="1" applyFill="1" applyBorder="1">
      <alignment vertical="center"/>
    </xf>
    <xf numFmtId="49" fontId="37" fillId="2" borderId="1" xfId="2" applyNumberFormat="1" applyFont="1" applyFill="1" applyBorder="1">
      <alignment vertical="center"/>
    </xf>
    <xf numFmtId="0" fontId="7" fillId="0" borderId="11" xfId="4" applyBorder="1" applyAlignment="1" applyProtection="1">
      <alignment horizontal="left" vertical="center"/>
      <protection hidden="1"/>
    </xf>
    <xf numFmtId="0" fontId="45" fillId="0" borderId="1" xfId="0" applyFont="1" applyBorder="1" applyAlignment="1">
      <alignment horizontal="left" vertical="center"/>
    </xf>
    <xf numFmtId="49" fontId="45" fillId="0" borderId="1" xfId="0" applyNumberFormat="1" applyFont="1" applyBorder="1" applyAlignment="1">
      <alignment horizontal="left" vertical="center"/>
    </xf>
    <xf numFmtId="49" fontId="0" fillId="0" borderId="1" xfId="0" applyNumberFormat="1" applyBorder="1">
      <alignment vertical="center"/>
    </xf>
    <xf numFmtId="0" fontId="0" fillId="0" borderId="1" xfId="0" applyBorder="1" applyAlignment="1"/>
    <xf numFmtId="49" fontId="20" fillId="0" borderId="1" xfId="0" applyNumberFormat="1" applyFont="1" applyBorder="1">
      <alignment vertical="center"/>
    </xf>
    <xf numFmtId="0" fontId="5" fillId="0" borderId="1" xfId="3" applyFont="1" applyBorder="1" applyAlignment="1">
      <alignment vertical="center" shrinkToFit="1"/>
    </xf>
    <xf numFmtId="0" fontId="5" fillId="0" borderId="1" xfId="3" applyFont="1" applyBorder="1" applyAlignment="1">
      <alignment vertical="center"/>
    </xf>
    <xf numFmtId="49" fontId="0" fillId="0" borderId="1" xfId="0" applyNumberFormat="1" applyBorder="1" applyAlignment="1"/>
    <xf numFmtId="49" fontId="5" fillId="0" borderId="1" xfId="0" applyNumberFormat="1" applyFont="1" applyBorder="1" applyAlignment="1">
      <alignment vertical="center" shrinkToFit="1"/>
    </xf>
    <xf numFmtId="49" fontId="5" fillId="0" borderId="1" xfId="3" applyNumberFormat="1" applyFont="1" applyBorder="1" applyAlignment="1">
      <alignment vertical="center"/>
    </xf>
    <xf numFmtId="0" fontId="0" fillId="0" borderId="29" xfId="0" applyBorder="1">
      <alignment vertical="center"/>
    </xf>
    <xf numFmtId="49" fontId="7" fillId="0" borderId="29" xfId="0" applyNumberFormat="1" applyFont="1" applyBorder="1">
      <alignment vertical="center"/>
    </xf>
    <xf numFmtId="0" fontId="45" fillId="0" borderId="29" xfId="0" applyFont="1" applyBorder="1" applyAlignment="1">
      <alignment horizontal="left" vertical="center"/>
    </xf>
    <xf numFmtId="0" fontId="7" fillId="0" borderId="29" xfId="3" applyFont="1" applyBorder="1" applyAlignment="1">
      <alignment vertical="center" shrinkToFit="1"/>
    </xf>
    <xf numFmtId="0" fontId="0" fillId="0" borderId="6" xfId="0" applyBorder="1">
      <alignment vertical="center"/>
    </xf>
    <xf numFmtId="0" fontId="0" fillId="0" borderId="30" xfId="0" applyBorder="1">
      <alignment vertical="center"/>
    </xf>
    <xf numFmtId="0" fontId="0" fillId="0" borderId="31" xfId="4" applyFont="1" applyBorder="1"/>
    <xf numFmtId="49" fontId="36" fillId="0" borderId="32" xfId="5" applyNumberFormat="1" applyFont="1" applyBorder="1" applyAlignment="1" applyProtection="1">
      <alignment horizontal="center" vertical="center" wrapText="1"/>
      <protection hidden="1"/>
    </xf>
    <xf numFmtId="49" fontId="36" fillId="0" borderId="3" xfId="5" applyNumberFormat="1" applyFont="1" applyBorder="1" applyAlignment="1" applyProtection="1">
      <alignment horizontal="center" vertical="center" wrapText="1"/>
      <protection hidden="1"/>
    </xf>
    <xf numFmtId="0" fontId="7" fillId="0" borderId="32" xfId="4" applyBorder="1" applyAlignment="1" applyProtection="1">
      <alignment horizontal="left" vertical="center" wrapText="1"/>
      <protection hidden="1"/>
    </xf>
    <xf numFmtId="0" fontId="7" fillId="3" borderId="33" xfId="4" applyFill="1" applyBorder="1" applyAlignment="1" applyProtection="1">
      <alignment horizontal="center" vertical="center"/>
      <protection locked="0"/>
    </xf>
    <xf numFmtId="0" fontId="7" fillId="0" borderId="33" xfId="4" applyBorder="1" applyAlignment="1" applyProtection="1">
      <alignment horizontal="left" vertical="center" wrapText="1"/>
      <protection locked="0"/>
    </xf>
    <xf numFmtId="49" fontId="7" fillId="3" borderId="33" xfId="4" applyNumberFormat="1" applyFill="1" applyBorder="1" applyAlignment="1" applyProtection="1">
      <alignment horizontal="left" vertical="center"/>
      <protection locked="0"/>
    </xf>
    <xf numFmtId="0" fontId="7" fillId="0" borderId="34" xfId="4" applyBorder="1" applyAlignment="1" applyProtection="1">
      <alignment horizontal="left" vertical="center"/>
      <protection hidden="1"/>
    </xf>
    <xf numFmtId="0" fontId="43" fillId="0" borderId="0" xfId="4" applyFont="1" applyAlignment="1" applyProtection="1">
      <alignment horizontal="left" vertical="center" wrapText="1"/>
      <protection hidden="1"/>
    </xf>
    <xf numFmtId="0" fontId="38" fillId="0" borderId="0" xfId="4" applyFont="1" applyAlignment="1" applyProtection="1">
      <alignment horizontal="left" vertical="center" wrapText="1"/>
      <protection hidden="1"/>
    </xf>
    <xf numFmtId="0" fontId="7" fillId="0" borderId="0" xfId="4" applyAlignment="1" applyProtection="1">
      <alignment horizontal="left" vertical="center"/>
      <protection hidden="1"/>
    </xf>
    <xf numFmtId="0" fontId="7" fillId="3" borderId="26" xfId="4" applyFill="1" applyBorder="1" applyAlignment="1" applyProtection="1">
      <alignment horizontal="center" vertical="center"/>
      <protection locked="0"/>
    </xf>
    <xf numFmtId="0" fontId="7" fillId="3" borderId="27" xfId="4" applyFill="1" applyBorder="1" applyAlignment="1" applyProtection="1">
      <alignment horizontal="center" vertical="center"/>
      <protection locked="0"/>
    </xf>
    <xf numFmtId="49" fontId="7" fillId="3" borderId="0" xfId="5" applyNumberFormat="1" applyFont="1" applyFill="1" applyAlignment="1" applyProtection="1">
      <alignment horizontal="right" vertical="center"/>
      <protection locked="0"/>
    </xf>
    <xf numFmtId="49" fontId="47" fillId="0" borderId="0" xfId="5" applyNumberFormat="1" applyFont="1" applyAlignment="1" applyProtection="1">
      <alignment horizontal="center" vertical="center"/>
      <protection hidden="1"/>
    </xf>
    <xf numFmtId="49" fontId="46" fillId="0" borderId="0" xfId="5" applyNumberFormat="1" applyFont="1" applyAlignment="1" applyProtection="1">
      <alignment horizontal="center" vertical="center"/>
      <protection hidden="1"/>
    </xf>
    <xf numFmtId="0" fontId="24" fillId="0" borderId="0" xfId="0" applyFont="1" applyAlignment="1" applyProtection="1">
      <alignment horizontal="center" vertical="center"/>
      <protection hidden="1"/>
    </xf>
    <xf numFmtId="49" fontId="27" fillId="3" borderId="4" xfId="5" applyNumberFormat="1" applyFont="1" applyFill="1" applyBorder="1" applyAlignment="1" applyProtection="1">
      <alignment horizontal="center" vertical="center" wrapText="1" shrinkToFit="1"/>
      <protection locked="0"/>
    </xf>
    <xf numFmtId="49" fontId="27" fillId="3" borderId="9" xfId="5" applyNumberFormat="1" applyFont="1" applyFill="1" applyBorder="1" applyAlignment="1" applyProtection="1">
      <alignment horizontal="center" vertical="center" wrapText="1" shrinkToFit="1"/>
      <protection locked="0"/>
    </xf>
    <xf numFmtId="0" fontId="27" fillId="3" borderId="6" xfId="5" applyFont="1" applyFill="1" applyBorder="1" applyAlignment="1" applyProtection="1">
      <alignment horizontal="center" vertical="center" shrinkToFit="1"/>
      <protection locked="0"/>
    </xf>
    <xf numFmtId="0" fontId="27" fillId="3" borderId="7" xfId="5" applyFont="1" applyFill="1" applyBorder="1" applyAlignment="1" applyProtection="1">
      <alignment horizontal="center" vertical="center" shrinkToFit="1"/>
      <protection locked="0"/>
    </xf>
    <xf numFmtId="49" fontId="26" fillId="0" borderId="23" xfId="5" applyNumberFormat="1" applyFont="1" applyBorder="1" applyAlignment="1" applyProtection="1">
      <alignment horizontal="center" vertical="center" wrapText="1"/>
      <protection hidden="1"/>
    </xf>
    <xf numFmtId="49" fontId="26" fillId="0" borderId="24" xfId="5" applyNumberFormat="1" applyFont="1" applyBorder="1" applyAlignment="1" applyProtection="1">
      <alignment horizontal="center" vertical="center" wrapText="1"/>
      <protection hidden="1"/>
    </xf>
    <xf numFmtId="49" fontId="36" fillId="0" borderId="21" xfId="5" applyNumberFormat="1" applyFont="1" applyBorder="1" applyAlignment="1" applyProtection="1">
      <alignment horizontal="center" vertical="center" wrapText="1"/>
      <protection hidden="1"/>
    </xf>
    <xf numFmtId="49" fontId="36" fillId="0" borderId="22" xfId="5" applyNumberFormat="1" applyFont="1" applyBorder="1" applyAlignment="1" applyProtection="1">
      <alignment horizontal="center" vertical="center" wrapText="1"/>
      <protection hidden="1"/>
    </xf>
    <xf numFmtId="49" fontId="7" fillId="0" borderId="0" xfId="5" applyNumberFormat="1" applyFont="1" applyAlignment="1" applyProtection="1">
      <alignment horizontal="right" vertical="center"/>
      <protection hidden="1"/>
    </xf>
    <xf numFmtId="0" fontId="7" fillId="0" borderId="0" xfId="5" applyFont="1" applyAlignment="1" applyProtection="1">
      <alignment horizontal="right" vertical="center"/>
      <protection hidden="1"/>
    </xf>
    <xf numFmtId="49" fontId="40" fillId="0" borderId="2" xfId="5" applyNumberFormat="1" applyFont="1" applyBorder="1" applyAlignment="1" applyProtection="1">
      <alignment horizontal="left" vertical="center" wrapText="1"/>
      <protection hidden="1"/>
    </xf>
    <xf numFmtId="49" fontId="48" fillId="0" borderId="0" xfId="5" applyNumberFormat="1" applyFont="1" applyAlignment="1" applyProtection="1">
      <alignment horizontal="center" vertical="center"/>
      <protection hidden="1"/>
    </xf>
    <xf numFmtId="49" fontId="30" fillId="0" borderId="0" xfId="5" applyNumberFormat="1" applyFont="1" applyAlignment="1" applyProtection="1">
      <alignment horizontal="center" vertical="center"/>
      <protection hidden="1"/>
    </xf>
    <xf numFmtId="49" fontId="29" fillId="0" borderId="0" xfId="5" applyNumberFormat="1" applyFont="1" applyAlignment="1" applyProtection="1">
      <alignment horizontal="left" vertical="center" wrapText="1"/>
      <protection hidden="1"/>
    </xf>
    <xf numFmtId="49" fontId="27" fillId="4" borderId="14" xfId="5" applyNumberFormat="1" applyFont="1" applyFill="1" applyBorder="1" applyAlignment="1" applyProtection="1">
      <alignment horizontal="center" vertical="center"/>
      <protection hidden="1"/>
    </xf>
    <xf numFmtId="0" fontId="27" fillId="4" borderId="15" xfId="5" applyFont="1" applyFill="1" applyBorder="1" applyAlignment="1" applyProtection="1">
      <alignment horizontal="center" vertical="center"/>
      <protection hidden="1"/>
    </xf>
    <xf numFmtId="0" fontId="27" fillId="4" borderId="16" xfId="5" applyFont="1" applyFill="1" applyBorder="1" applyAlignment="1" applyProtection="1">
      <alignment horizontal="center" vertical="center"/>
      <protection hidden="1"/>
    </xf>
    <xf numFmtId="0" fontId="27" fillId="4" borderId="20" xfId="5" applyFont="1" applyFill="1" applyBorder="1" applyAlignment="1" applyProtection="1">
      <alignment horizontal="center" vertical="center"/>
      <protection hidden="1"/>
    </xf>
    <xf numFmtId="0" fontId="27" fillId="4" borderId="2" xfId="5" applyFont="1" applyFill="1" applyBorder="1" applyAlignment="1" applyProtection="1">
      <alignment horizontal="center" vertical="center"/>
      <protection hidden="1"/>
    </xf>
    <xf numFmtId="0" fontId="27" fillId="4" borderId="17" xfId="5" applyFont="1" applyFill="1" applyBorder="1" applyAlignment="1" applyProtection="1">
      <alignment horizontal="center" vertical="center"/>
      <protection hidden="1"/>
    </xf>
    <xf numFmtId="49" fontId="22" fillId="0" borderId="28" xfId="5" applyNumberFormat="1" applyFont="1" applyBorder="1" applyAlignment="1" applyProtection="1">
      <alignment horizontal="right" vertical="center"/>
      <protection hidden="1"/>
    </xf>
    <xf numFmtId="49" fontId="22" fillId="0" borderId="0" xfId="5" applyNumberFormat="1" applyFont="1" applyAlignment="1" applyProtection="1">
      <alignment horizontal="right" vertical="center"/>
      <protection hidden="1"/>
    </xf>
  </cellXfs>
  <cellStyles count="9">
    <cellStyle name="通貨" xfId="1" builtinId="7"/>
    <cellStyle name="通貨 2" xfId="6" xr:uid="{00000000-0005-0000-0000-000001000000}"/>
    <cellStyle name="通貨 2 2" xfId="8" xr:uid="{00000000-0005-0000-0000-000001000000}"/>
    <cellStyle name="通貨 3" xfId="7" xr:uid="{00000000-0005-0000-0000-000036000000}"/>
    <cellStyle name="標準" xfId="0" builtinId="0"/>
    <cellStyle name="標準 2" xfId="4" xr:uid="{00000000-0005-0000-0000-000003000000}"/>
    <cellStyle name="標準 3" xfId="2" xr:uid="{00000000-0005-0000-0000-000004000000}"/>
    <cellStyle name="標準_学生団体構成員名簿（原稿）" xfId="5" xr:uid="{00000000-0005-0000-0000-000006000000}"/>
    <cellStyle name="標準_団体一覧13.4. 1 現在" xfId="3" xr:uid="{00000000-0005-0000-0000-000007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1114425</xdr:colOff>
      <xdr:row>8</xdr:row>
      <xdr:rowOff>50557</xdr:rowOff>
    </xdr:from>
    <xdr:to>
      <xdr:col>0</xdr:col>
      <xdr:colOff>1217734</xdr:colOff>
      <xdr:row>10</xdr:row>
      <xdr:rowOff>266700</xdr:rowOff>
    </xdr:to>
    <xdr:sp macro="" textlink="">
      <xdr:nvSpPr>
        <xdr:cNvPr id="3" name="右大かっこ 2">
          <a:extLst>
            <a:ext uri="{FF2B5EF4-FFF2-40B4-BE49-F238E27FC236}">
              <a16:creationId xmlns:a16="http://schemas.microsoft.com/office/drawing/2014/main" id="{2754D252-D551-47F7-B203-14CEBD141D2D}"/>
            </a:ext>
          </a:extLst>
        </xdr:cNvPr>
        <xdr:cNvSpPr/>
      </xdr:nvSpPr>
      <xdr:spPr>
        <a:xfrm>
          <a:off x="1114425" y="2717557"/>
          <a:ext cx="103309" cy="844793"/>
        </a:xfrm>
        <a:prstGeom prst="rightBracket">
          <a:avLst/>
        </a:prstGeom>
        <a:ln w="2857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1152526</xdr:colOff>
      <xdr:row>9</xdr:row>
      <xdr:rowOff>26377</xdr:rowOff>
    </xdr:from>
    <xdr:ext cx="763992" cy="242374"/>
    <xdr:sp macro="" textlink="">
      <xdr:nvSpPr>
        <xdr:cNvPr id="4" name="テキスト ボックス 3">
          <a:extLst>
            <a:ext uri="{FF2B5EF4-FFF2-40B4-BE49-F238E27FC236}">
              <a16:creationId xmlns:a16="http://schemas.microsoft.com/office/drawing/2014/main" id="{B14E9F6F-6AF4-4563-8709-54B4B4490B68}"/>
            </a:ext>
          </a:extLst>
        </xdr:cNvPr>
        <xdr:cNvSpPr txBox="1"/>
      </xdr:nvSpPr>
      <xdr:spPr>
        <a:xfrm>
          <a:off x="1152526" y="3007702"/>
          <a:ext cx="76399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a:solidFill>
                <a:srgbClr val="FF0000"/>
              </a:solidFill>
            </a:rPr>
            <a:t>重複不可！</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33</xdr:row>
      <xdr:rowOff>0</xdr:rowOff>
    </xdr:from>
    <xdr:ext cx="184731" cy="26456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305300" y="855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xdr:col>
      <xdr:colOff>0</xdr:colOff>
      <xdr:row>33</xdr:row>
      <xdr:rowOff>0</xdr:rowOff>
    </xdr:from>
    <xdr:ext cx="184731" cy="26456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4305300" y="855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xdr:col>
      <xdr:colOff>0</xdr:colOff>
      <xdr:row>79</xdr:row>
      <xdr:rowOff>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4305300" y="1910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xdr:col>
      <xdr:colOff>0</xdr:colOff>
      <xdr:row>79</xdr:row>
      <xdr:rowOff>0</xdr:rowOff>
    </xdr:from>
    <xdr:ext cx="184731" cy="264560"/>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305300" y="1910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xdr:col>
      <xdr:colOff>0</xdr:colOff>
      <xdr:row>90</xdr:row>
      <xdr:rowOff>0</xdr:rowOff>
    </xdr:from>
    <xdr:ext cx="184731" cy="264560"/>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4305300" y="2183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2</xdr:col>
      <xdr:colOff>0</xdr:colOff>
      <xdr:row>90</xdr:row>
      <xdr:rowOff>0</xdr:rowOff>
    </xdr:from>
    <xdr:ext cx="184731" cy="264560"/>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305300" y="2183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866775</xdr:colOff>
      <xdr:row>33</xdr:row>
      <xdr:rowOff>0</xdr:rowOff>
    </xdr:from>
    <xdr:ext cx="184731" cy="264560"/>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866775" y="855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866775</xdr:colOff>
      <xdr:row>33</xdr:row>
      <xdr:rowOff>0</xdr:rowOff>
    </xdr:from>
    <xdr:ext cx="184731" cy="264560"/>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866775" y="855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866775</xdr:colOff>
      <xdr:row>79</xdr:row>
      <xdr:rowOff>0</xdr:rowOff>
    </xdr:from>
    <xdr:ext cx="184731" cy="264560"/>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866775" y="1910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866775</xdr:colOff>
      <xdr:row>79</xdr:row>
      <xdr:rowOff>0</xdr:rowOff>
    </xdr:from>
    <xdr:ext cx="184731" cy="264560"/>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866775" y="1910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866775</xdr:colOff>
      <xdr:row>90</xdr:row>
      <xdr:rowOff>0</xdr:rowOff>
    </xdr:from>
    <xdr:ext cx="184731" cy="264560"/>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866775" y="2183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866775</xdr:colOff>
      <xdr:row>90</xdr:row>
      <xdr:rowOff>0</xdr:rowOff>
    </xdr:from>
    <xdr:ext cx="184731" cy="264560"/>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866775" y="2183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49"/>
  <sheetViews>
    <sheetView view="pageBreakPreview" topLeftCell="A43" zoomScale="160" zoomScaleNormal="100" zoomScaleSheetLayoutView="160" workbookViewId="0">
      <selection activeCell="B18" sqref="B18:C18"/>
    </sheetView>
  </sheetViews>
  <sheetFormatPr defaultRowHeight="13.5"/>
  <cols>
    <col min="1" max="1" width="13.125" customWidth="1"/>
    <col min="2" max="2" width="51.75" customWidth="1"/>
  </cols>
  <sheetData>
    <row r="1" spans="1:2" ht="15.75" customHeight="1">
      <c r="A1" s="71" t="s">
        <v>169</v>
      </c>
      <c r="B1" s="71" t="s">
        <v>170</v>
      </c>
    </row>
    <row r="2" spans="1:2" ht="15.75" customHeight="1">
      <c r="A2" s="3" t="s">
        <v>158</v>
      </c>
      <c r="B2" s="3" t="s">
        <v>171</v>
      </c>
    </row>
    <row r="3" spans="1:2" ht="15.75" customHeight="1">
      <c r="A3" s="3" t="s">
        <v>159</v>
      </c>
      <c r="B3" s="3" t="s">
        <v>172</v>
      </c>
    </row>
    <row r="4" spans="1:2" ht="15.75" customHeight="1">
      <c r="A4" s="3" t="s">
        <v>160</v>
      </c>
      <c r="B4" s="3" t="s">
        <v>173</v>
      </c>
    </row>
    <row r="5" spans="1:2" ht="15.75" customHeight="1">
      <c r="A5" s="3" t="s">
        <v>163</v>
      </c>
      <c r="B5" s="3" t="s">
        <v>174</v>
      </c>
    </row>
    <row r="6" spans="1:2" ht="15.75" customHeight="1">
      <c r="A6" s="3" t="s">
        <v>164</v>
      </c>
      <c r="B6" s="3" t="s">
        <v>175</v>
      </c>
    </row>
    <row r="7" spans="1:2" ht="15.75" customHeight="1">
      <c r="A7" s="3" t="s">
        <v>161</v>
      </c>
      <c r="B7" s="3" t="s">
        <v>176</v>
      </c>
    </row>
    <row r="8" spans="1:2" ht="15.75" customHeight="1">
      <c r="A8" s="3" t="s">
        <v>162</v>
      </c>
      <c r="B8" s="3" t="s">
        <v>177</v>
      </c>
    </row>
    <row r="9" spans="1:2" ht="15.75" customHeight="1">
      <c r="A9" s="3" t="s">
        <v>178</v>
      </c>
      <c r="B9" s="3" t="s">
        <v>179</v>
      </c>
    </row>
    <row r="10" spans="1:2" ht="15.75" customHeight="1">
      <c r="A10" s="3" t="s">
        <v>180</v>
      </c>
      <c r="B10" s="3" t="s">
        <v>181</v>
      </c>
    </row>
    <row r="11" spans="1:2" ht="15.75" customHeight="1">
      <c r="A11" s="3" t="s">
        <v>182</v>
      </c>
      <c r="B11" s="3" t="s">
        <v>183</v>
      </c>
    </row>
    <row r="12" spans="1:2" ht="15.75" customHeight="1">
      <c r="A12" s="3" t="s">
        <v>184</v>
      </c>
      <c r="B12" s="3" t="s">
        <v>185</v>
      </c>
    </row>
    <row r="13" spans="1:2" ht="15.75" customHeight="1">
      <c r="A13" s="3" t="s">
        <v>186</v>
      </c>
      <c r="B13" s="3" t="s">
        <v>187</v>
      </c>
    </row>
    <row r="14" spans="1:2" ht="15.75" customHeight="1">
      <c r="A14" s="3" t="s">
        <v>188</v>
      </c>
      <c r="B14" s="3" t="s">
        <v>189</v>
      </c>
    </row>
    <row r="15" spans="1:2" ht="15.75" customHeight="1">
      <c r="A15" s="3" t="s">
        <v>190</v>
      </c>
      <c r="B15" s="3" t="s">
        <v>191</v>
      </c>
    </row>
    <row r="16" spans="1:2" ht="15.75" customHeight="1">
      <c r="A16" s="3" t="s">
        <v>192</v>
      </c>
      <c r="B16" s="3" t="s">
        <v>193</v>
      </c>
    </row>
    <row r="17" spans="1:2" ht="15.75" customHeight="1">
      <c r="A17" s="3" t="s">
        <v>194</v>
      </c>
      <c r="B17" s="3" t="s">
        <v>195</v>
      </c>
    </row>
    <row r="18" spans="1:2" ht="15.75" customHeight="1">
      <c r="A18" s="3" t="s">
        <v>196</v>
      </c>
      <c r="B18" s="3" t="s">
        <v>197</v>
      </c>
    </row>
    <row r="19" spans="1:2" ht="15.75" customHeight="1">
      <c r="A19" s="3" t="s">
        <v>198</v>
      </c>
      <c r="B19" s="3" t="s">
        <v>199</v>
      </c>
    </row>
    <row r="20" spans="1:2" ht="15.75" customHeight="1">
      <c r="A20" s="3" t="s">
        <v>200</v>
      </c>
      <c r="B20" s="3" t="s">
        <v>201</v>
      </c>
    </row>
    <row r="21" spans="1:2" ht="15.75" customHeight="1">
      <c r="A21" s="3" t="s">
        <v>202</v>
      </c>
      <c r="B21" s="3" t="s">
        <v>203</v>
      </c>
    </row>
    <row r="22" spans="1:2" ht="15.75" customHeight="1">
      <c r="A22" s="3" t="s">
        <v>204</v>
      </c>
      <c r="B22" s="3" t="s">
        <v>205</v>
      </c>
    </row>
    <row r="23" spans="1:2" ht="15.75" customHeight="1">
      <c r="A23" s="3" t="s">
        <v>206</v>
      </c>
      <c r="B23" s="3" t="s">
        <v>207</v>
      </c>
    </row>
    <row r="24" spans="1:2" ht="15.75" customHeight="1">
      <c r="A24" s="3" t="s">
        <v>208</v>
      </c>
      <c r="B24" s="3" t="s">
        <v>209</v>
      </c>
    </row>
    <row r="25" spans="1:2" ht="15.75" customHeight="1">
      <c r="A25" s="3" t="s">
        <v>210</v>
      </c>
      <c r="B25" s="3" t="s">
        <v>211</v>
      </c>
    </row>
    <row r="26" spans="1:2" ht="15.75" customHeight="1">
      <c r="A26" s="3" t="s">
        <v>212</v>
      </c>
      <c r="B26" s="3" t="s">
        <v>213</v>
      </c>
    </row>
    <row r="27" spans="1:2" ht="15.75" customHeight="1">
      <c r="A27" s="3" t="s">
        <v>214</v>
      </c>
      <c r="B27" s="3" t="s">
        <v>215</v>
      </c>
    </row>
    <row r="28" spans="1:2" ht="15.75" customHeight="1">
      <c r="A28" s="3" t="s">
        <v>216</v>
      </c>
      <c r="B28" s="3" t="s">
        <v>217</v>
      </c>
    </row>
    <row r="29" spans="1:2" ht="15.75" customHeight="1">
      <c r="A29" s="3" t="s">
        <v>218</v>
      </c>
      <c r="B29" s="3" t="s">
        <v>219</v>
      </c>
    </row>
    <row r="30" spans="1:2" ht="15.75" customHeight="1">
      <c r="A30" s="3" t="s">
        <v>220</v>
      </c>
      <c r="B30" s="3" t="s">
        <v>221</v>
      </c>
    </row>
    <row r="31" spans="1:2" ht="15.75" customHeight="1">
      <c r="A31" s="3" t="s">
        <v>222</v>
      </c>
      <c r="B31" s="3" t="s">
        <v>223</v>
      </c>
    </row>
    <row r="32" spans="1:2" ht="15.75" customHeight="1">
      <c r="A32" s="3" t="s">
        <v>224</v>
      </c>
      <c r="B32" s="3" t="s">
        <v>225</v>
      </c>
    </row>
    <row r="33" spans="1:2" ht="15.75" customHeight="1">
      <c r="A33" s="3" t="s">
        <v>226</v>
      </c>
      <c r="B33" s="3" t="s">
        <v>227</v>
      </c>
    </row>
    <row r="34" spans="1:2" ht="15.75" customHeight="1">
      <c r="A34" s="3" t="s">
        <v>228</v>
      </c>
      <c r="B34" s="3" t="s">
        <v>229</v>
      </c>
    </row>
    <row r="35" spans="1:2" ht="15.75" customHeight="1">
      <c r="A35" s="3" t="s">
        <v>230</v>
      </c>
      <c r="B35" s="3" t="s">
        <v>231</v>
      </c>
    </row>
    <row r="36" spans="1:2" ht="15.75" customHeight="1">
      <c r="A36" s="3" t="s">
        <v>232</v>
      </c>
      <c r="B36" s="3" t="s">
        <v>233</v>
      </c>
    </row>
    <row r="37" spans="1:2" ht="15.75" customHeight="1">
      <c r="A37" s="3" t="s">
        <v>234</v>
      </c>
      <c r="B37" s="3" t="s">
        <v>235</v>
      </c>
    </row>
    <row r="38" spans="1:2" ht="15.75" customHeight="1">
      <c r="A38" s="3" t="s">
        <v>236</v>
      </c>
      <c r="B38" s="3" t="s">
        <v>237</v>
      </c>
    </row>
    <row r="39" spans="1:2" ht="15.75" customHeight="1">
      <c r="A39" s="3" t="s">
        <v>238</v>
      </c>
      <c r="B39" s="3" t="s">
        <v>239</v>
      </c>
    </row>
    <row r="40" spans="1:2" ht="15.75" customHeight="1">
      <c r="A40" s="3" t="s">
        <v>240</v>
      </c>
      <c r="B40" s="3" t="s">
        <v>241</v>
      </c>
    </row>
    <row r="41" spans="1:2" ht="15.75" customHeight="1">
      <c r="A41" s="3" t="s">
        <v>242</v>
      </c>
      <c r="B41" s="3" t="s">
        <v>243</v>
      </c>
    </row>
    <row r="42" spans="1:2" ht="15.75" customHeight="1">
      <c r="A42" s="70" t="s">
        <v>373</v>
      </c>
      <c r="B42" s="70" t="s">
        <v>406</v>
      </c>
    </row>
    <row r="43" spans="1:2" ht="15.75" customHeight="1">
      <c r="A43" s="70" t="s">
        <v>376</v>
      </c>
      <c r="B43" s="70" t="s">
        <v>405</v>
      </c>
    </row>
    <row r="44" spans="1:2" ht="15.75" customHeight="1">
      <c r="A44" s="70" t="s">
        <v>377</v>
      </c>
      <c r="B44" s="70" t="s">
        <v>383</v>
      </c>
    </row>
    <row r="45" spans="1:2" ht="15.75" customHeight="1">
      <c r="A45" s="70" t="s">
        <v>378</v>
      </c>
      <c r="B45" s="70" t="s">
        <v>384</v>
      </c>
    </row>
    <row r="46" spans="1:2" ht="15.75" customHeight="1">
      <c r="A46" s="70" t="s">
        <v>379</v>
      </c>
      <c r="B46" s="70" t="s">
        <v>386</v>
      </c>
    </row>
    <row r="47" spans="1:2" ht="15.75" customHeight="1">
      <c r="A47" s="70" t="s">
        <v>380</v>
      </c>
      <c r="B47" s="70" t="s">
        <v>402</v>
      </c>
    </row>
    <row r="48" spans="1:2" ht="15.75" customHeight="1">
      <c r="A48" s="70" t="s">
        <v>382</v>
      </c>
      <c r="B48" s="70" t="s">
        <v>389</v>
      </c>
    </row>
    <row r="49" spans="1:2" ht="15.75" customHeight="1">
      <c r="A49" s="70" t="s">
        <v>381</v>
      </c>
      <c r="B49" s="70" t="s">
        <v>404</v>
      </c>
    </row>
  </sheetData>
  <autoFilter ref="A1:B49" xr:uid="{4B148944-683D-4D21-83FB-CA21F8344069}">
    <sortState xmlns:xlrd2="http://schemas.microsoft.com/office/spreadsheetml/2017/richdata2" ref="A2:B49">
      <sortCondition ref="A1:A49"/>
    </sortState>
  </autoFilter>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71"/>
  <sheetViews>
    <sheetView topLeftCell="D1" zoomScaleNormal="100" workbookViewId="0">
      <selection activeCell="H2" sqref="H2"/>
    </sheetView>
  </sheetViews>
  <sheetFormatPr defaultRowHeight="13.5"/>
  <cols>
    <col min="1" max="10" width="36.25" customWidth="1"/>
    <col min="11" max="11" width="24.875" customWidth="1"/>
  </cols>
  <sheetData>
    <row r="1" spans="1:10" ht="14.25" thickBot="1">
      <c r="A1" s="97" t="s">
        <v>133</v>
      </c>
      <c r="B1" s="98" t="s">
        <v>345</v>
      </c>
      <c r="C1" s="99" t="s">
        <v>154</v>
      </c>
      <c r="D1" s="99" t="s">
        <v>134</v>
      </c>
      <c r="E1" s="99" t="s">
        <v>135</v>
      </c>
      <c r="F1" s="99" t="s">
        <v>136</v>
      </c>
      <c r="G1" s="99" t="s">
        <v>137</v>
      </c>
      <c r="H1" s="99" t="s">
        <v>138</v>
      </c>
      <c r="I1" s="99" t="s">
        <v>139</v>
      </c>
      <c r="J1" s="99" t="s">
        <v>140</v>
      </c>
    </row>
    <row r="2" spans="1:10">
      <c r="A2" s="93" t="s">
        <v>344</v>
      </c>
      <c r="B2" t="s">
        <v>345</v>
      </c>
      <c r="C2" s="93" t="s">
        <v>423</v>
      </c>
      <c r="D2" s="93" t="s">
        <v>484</v>
      </c>
      <c r="E2" s="94" t="s">
        <v>554</v>
      </c>
      <c r="F2" s="93" t="s">
        <v>723</v>
      </c>
      <c r="G2" s="95" t="s">
        <v>578</v>
      </c>
      <c r="H2" s="93" t="s">
        <v>811</v>
      </c>
      <c r="I2" s="96" t="s">
        <v>695</v>
      </c>
      <c r="J2" s="93" t="s">
        <v>142</v>
      </c>
    </row>
    <row r="3" spans="1:10">
      <c r="A3" s="3" t="s">
        <v>141</v>
      </c>
      <c r="C3" s="3" t="s">
        <v>425</v>
      </c>
      <c r="D3" s="3" t="s">
        <v>13</v>
      </c>
      <c r="E3" s="15" t="s">
        <v>556</v>
      </c>
      <c r="F3" s="3" t="s">
        <v>725</v>
      </c>
      <c r="G3" s="83" t="s">
        <v>580</v>
      </c>
      <c r="H3" s="3" t="s">
        <v>633</v>
      </c>
      <c r="I3" s="13" t="s">
        <v>696</v>
      </c>
      <c r="J3" s="3" t="s">
        <v>144</v>
      </c>
    </row>
    <row r="4" spans="1:10">
      <c r="A4" s="3" t="s">
        <v>143</v>
      </c>
      <c r="C4" s="3" t="s">
        <v>2</v>
      </c>
      <c r="D4" s="3" t="s">
        <v>487</v>
      </c>
      <c r="E4" s="15" t="s">
        <v>558</v>
      </c>
      <c r="F4" s="3" t="s">
        <v>114</v>
      </c>
      <c r="G4" s="83" t="s">
        <v>582</v>
      </c>
      <c r="H4" s="3" t="s">
        <v>634</v>
      </c>
      <c r="I4" s="13" t="s">
        <v>697</v>
      </c>
      <c r="J4" s="3" t="s">
        <v>146</v>
      </c>
    </row>
    <row r="5" spans="1:10">
      <c r="A5" s="3" t="s">
        <v>145</v>
      </c>
      <c r="C5" s="3" t="s">
        <v>428</v>
      </c>
      <c r="D5" s="3" t="s">
        <v>489</v>
      </c>
      <c r="E5" s="15" t="s">
        <v>560</v>
      </c>
      <c r="F5" s="3" t="s">
        <v>115</v>
      </c>
      <c r="G5" s="83" t="s">
        <v>584</v>
      </c>
      <c r="H5" s="3" t="s">
        <v>635</v>
      </c>
      <c r="I5" s="13" t="s">
        <v>698</v>
      </c>
      <c r="J5" s="3" t="s">
        <v>753</v>
      </c>
    </row>
    <row r="6" spans="1:10">
      <c r="A6" s="3" t="s">
        <v>147</v>
      </c>
      <c r="C6" s="3" t="s">
        <v>3</v>
      </c>
      <c r="D6" s="3" t="s">
        <v>491</v>
      </c>
      <c r="E6" s="15" t="s">
        <v>562</v>
      </c>
      <c r="F6" s="3" t="s">
        <v>729</v>
      </c>
      <c r="G6" s="83" t="s">
        <v>27</v>
      </c>
      <c r="H6" s="3" t="s">
        <v>39</v>
      </c>
      <c r="I6" s="12" t="s">
        <v>90</v>
      </c>
      <c r="J6" s="3" t="s">
        <v>754</v>
      </c>
    </row>
    <row r="7" spans="1:10">
      <c r="A7" s="3" t="s">
        <v>148</v>
      </c>
      <c r="C7" s="3" t="s">
        <v>431</v>
      </c>
      <c r="D7" s="3" t="s">
        <v>493</v>
      </c>
      <c r="E7" s="15" t="s">
        <v>564</v>
      </c>
      <c r="F7" s="3" t="s">
        <v>731</v>
      </c>
      <c r="G7" s="83" t="s">
        <v>587</v>
      </c>
      <c r="H7" s="3" t="s">
        <v>636</v>
      </c>
      <c r="I7" s="13" t="s">
        <v>92</v>
      </c>
      <c r="J7" s="3" t="s">
        <v>755</v>
      </c>
    </row>
    <row r="8" spans="1:10">
      <c r="A8" s="3" t="s">
        <v>149</v>
      </c>
      <c r="C8" s="3" t="s">
        <v>433</v>
      </c>
      <c r="D8" s="3" t="s">
        <v>14</v>
      </c>
      <c r="E8" s="15" t="s">
        <v>566</v>
      </c>
      <c r="F8" s="3" t="s">
        <v>116</v>
      </c>
      <c r="G8" s="83" t="s">
        <v>28</v>
      </c>
      <c r="H8" s="3" t="s">
        <v>637</v>
      </c>
      <c r="I8" s="13" t="s">
        <v>699</v>
      </c>
      <c r="J8" s="3" t="s">
        <v>756</v>
      </c>
    </row>
    <row r="9" spans="1:10">
      <c r="A9" s="3" t="s">
        <v>150</v>
      </c>
      <c r="C9" s="3" t="s">
        <v>4</v>
      </c>
      <c r="D9" s="3" t="s">
        <v>15</v>
      </c>
      <c r="E9" s="15" t="s">
        <v>758</v>
      </c>
      <c r="F9" s="3" t="s">
        <v>117</v>
      </c>
      <c r="G9" s="83" t="s">
        <v>590</v>
      </c>
      <c r="H9" s="3" t="s">
        <v>638</v>
      </c>
      <c r="I9" s="13" t="s">
        <v>700</v>
      </c>
      <c r="J9" s="3" t="s">
        <v>152</v>
      </c>
    </row>
    <row r="10" spans="1:10">
      <c r="A10" s="3" t="s">
        <v>151</v>
      </c>
      <c r="C10" s="3" t="s">
        <v>436</v>
      </c>
      <c r="D10" s="3" t="s">
        <v>16</v>
      </c>
      <c r="E10" s="13" t="s">
        <v>574</v>
      </c>
      <c r="F10" s="3" t="s">
        <v>735</v>
      </c>
      <c r="G10" s="83" t="s">
        <v>592</v>
      </c>
      <c r="H10" s="3" t="s">
        <v>44</v>
      </c>
      <c r="I10" s="13" t="s">
        <v>96</v>
      </c>
      <c r="J10" s="3" t="s">
        <v>128</v>
      </c>
    </row>
    <row r="11" spans="1:10">
      <c r="C11" s="3" t="s">
        <v>438</v>
      </c>
      <c r="D11" s="3" t="s">
        <v>17</v>
      </c>
      <c r="E11" s="3" t="s">
        <v>759</v>
      </c>
      <c r="F11" s="3" t="s">
        <v>737</v>
      </c>
      <c r="G11" s="83" t="s">
        <v>594</v>
      </c>
      <c r="H11" s="3" t="s">
        <v>46</v>
      </c>
      <c r="I11" s="12" t="s">
        <v>760</v>
      </c>
      <c r="J11" s="3" t="s">
        <v>153</v>
      </c>
    </row>
    <row r="12" spans="1:10">
      <c r="C12" s="3" t="s">
        <v>440</v>
      </c>
      <c r="D12" s="3" t="s">
        <v>18</v>
      </c>
      <c r="F12" s="3" t="s">
        <v>118</v>
      </c>
      <c r="G12" s="83" t="s">
        <v>596</v>
      </c>
      <c r="H12" s="3" t="s">
        <v>639</v>
      </c>
      <c r="I12" s="13" t="s">
        <v>702</v>
      </c>
      <c r="J12" s="3" t="s">
        <v>757</v>
      </c>
    </row>
    <row r="13" spans="1:10">
      <c r="C13" s="3" t="s">
        <v>5</v>
      </c>
      <c r="D13" s="3" t="s">
        <v>19</v>
      </c>
      <c r="F13" s="3" t="s">
        <v>740</v>
      </c>
      <c r="G13" s="83" t="s">
        <v>29</v>
      </c>
      <c r="H13" s="3" t="s">
        <v>640</v>
      </c>
      <c r="I13" s="13" t="s">
        <v>703</v>
      </c>
      <c r="J13" s="16" t="s">
        <v>341</v>
      </c>
    </row>
    <row r="14" spans="1:10">
      <c r="C14" s="3" t="s">
        <v>443</v>
      </c>
      <c r="D14" s="3" t="s">
        <v>501</v>
      </c>
      <c r="F14" s="3" t="s">
        <v>742</v>
      </c>
      <c r="G14" s="83" t="s">
        <v>599</v>
      </c>
      <c r="H14" s="3" t="s">
        <v>641</v>
      </c>
      <c r="I14" s="13" t="s">
        <v>761</v>
      </c>
    </row>
    <row r="15" spans="1:10">
      <c r="C15" s="3" t="s">
        <v>6</v>
      </c>
      <c r="D15" s="3" t="s">
        <v>20</v>
      </c>
      <c r="F15" s="3" t="s">
        <v>744</v>
      </c>
      <c r="G15" s="83" t="s">
        <v>601</v>
      </c>
      <c r="H15" s="86" t="s">
        <v>642</v>
      </c>
      <c r="I15" s="12" t="s">
        <v>705</v>
      </c>
    </row>
    <row r="16" spans="1:10">
      <c r="C16" s="3" t="s">
        <v>7</v>
      </c>
      <c r="D16" s="3" t="s">
        <v>504</v>
      </c>
      <c r="F16" s="3" t="s">
        <v>746</v>
      </c>
      <c r="G16" s="83" t="s">
        <v>30</v>
      </c>
      <c r="H16" s="3" t="s">
        <v>643</v>
      </c>
      <c r="I16" s="12" t="s">
        <v>706</v>
      </c>
    </row>
    <row r="17" spans="3:9">
      <c r="C17" s="3" t="s">
        <v>447</v>
      </c>
      <c r="D17" s="3" t="s">
        <v>506</v>
      </c>
      <c r="F17" s="3" t="s">
        <v>748</v>
      </c>
      <c r="G17" s="83" t="s">
        <v>31</v>
      </c>
      <c r="H17" s="3" t="s">
        <v>53</v>
      </c>
      <c r="I17" s="12" t="s">
        <v>104</v>
      </c>
    </row>
    <row r="18" spans="3:9">
      <c r="C18" s="3" t="s">
        <v>449</v>
      </c>
      <c r="D18" s="3" t="s">
        <v>21</v>
      </c>
      <c r="F18" s="3" t="s">
        <v>750</v>
      </c>
      <c r="G18" s="83" t="s">
        <v>605</v>
      </c>
      <c r="H18" s="3" t="s">
        <v>644</v>
      </c>
      <c r="I18" s="12" t="s">
        <v>707</v>
      </c>
    </row>
    <row r="19" spans="3:9">
      <c r="C19" s="3" t="s">
        <v>8</v>
      </c>
      <c r="D19" s="3" t="s">
        <v>22</v>
      </c>
      <c r="F19" s="3" t="s">
        <v>119</v>
      </c>
      <c r="G19" s="83" t="s">
        <v>607</v>
      </c>
      <c r="H19" s="3" t="s">
        <v>646</v>
      </c>
      <c r="I19" s="12" t="s">
        <v>708</v>
      </c>
    </row>
    <row r="20" spans="3:9">
      <c r="C20" s="3" t="s">
        <v>452</v>
      </c>
      <c r="D20" s="3" t="s">
        <v>510</v>
      </c>
      <c r="G20" s="83" t="s">
        <v>32</v>
      </c>
      <c r="H20" s="3" t="s">
        <v>647</v>
      </c>
      <c r="I20" s="12" t="s">
        <v>709</v>
      </c>
    </row>
    <row r="21" spans="3:9">
      <c r="C21" s="3" t="s">
        <v>454</v>
      </c>
      <c r="D21" s="3" t="s">
        <v>512</v>
      </c>
      <c r="G21" s="83" t="s">
        <v>610</v>
      </c>
      <c r="H21" s="3" t="s">
        <v>648</v>
      </c>
      <c r="I21" s="12" t="s">
        <v>710</v>
      </c>
    </row>
    <row r="22" spans="3:9">
      <c r="C22" s="3" t="s">
        <v>456</v>
      </c>
      <c r="D22" s="3" t="s">
        <v>514</v>
      </c>
      <c r="G22" s="83" t="s">
        <v>612</v>
      </c>
      <c r="H22" s="3" t="s">
        <v>649</v>
      </c>
      <c r="I22" s="12" t="s">
        <v>711</v>
      </c>
    </row>
    <row r="23" spans="3:9">
      <c r="C23" s="3" t="s">
        <v>458</v>
      </c>
      <c r="D23" s="3" t="s">
        <v>516</v>
      </c>
      <c r="G23" s="83" t="s">
        <v>614</v>
      </c>
      <c r="H23" s="3" t="s">
        <v>650</v>
      </c>
      <c r="I23" s="12" t="s">
        <v>712</v>
      </c>
    </row>
    <row r="24" spans="3:9">
      <c r="C24" s="3" t="s">
        <v>9</v>
      </c>
      <c r="D24" s="3" t="s">
        <v>518</v>
      </c>
      <c r="G24" s="83" t="s">
        <v>616</v>
      </c>
      <c r="H24" s="3" t="s">
        <v>651</v>
      </c>
      <c r="I24" s="12" t="s">
        <v>713</v>
      </c>
    </row>
    <row r="25" spans="3:9">
      <c r="C25" s="3" t="s">
        <v>10</v>
      </c>
      <c r="D25" s="3" t="s">
        <v>520</v>
      </c>
      <c r="G25" s="83" t="s">
        <v>618</v>
      </c>
      <c r="H25" s="3" t="s">
        <v>652</v>
      </c>
      <c r="I25" s="12" t="s">
        <v>714</v>
      </c>
    </row>
    <row r="26" spans="3:9">
      <c r="C26" s="3" t="s">
        <v>462</v>
      </c>
      <c r="D26" s="3" t="s">
        <v>522</v>
      </c>
      <c r="G26" s="83" t="s">
        <v>620</v>
      </c>
      <c r="H26" s="3" t="s">
        <v>653</v>
      </c>
      <c r="I26" s="12" t="s">
        <v>715</v>
      </c>
    </row>
    <row r="27" spans="3:9">
      <c r="C27" s="3" t="s">
        <v>464</v>
      </c>
      <c r="D27" s="3" t="s">
        <v>23</v>
      </c>
      <c r="G27" s="83" t="s">
        <v>33</v>
      </c>
      <c r="H27" s="3" t="s">
        <v>654</v>
      </c>
      <c r="I27" s="11" t="s">
        <v>716</v>
      </c>
    </row>
    <row r="28" spans="3:9">
      <c r="C28" s="3" t="s">
        <v>466</v>
      </c>
      <c r="D28" s="3" t="s">
        <v>525</v>
      </c>
      <c r="G28" s="83" t="s">
        <v>623</v>
      </c>
      <c r="H28" s="3" t="s">
        <v>655</v>
      </c>
      <c r="I28" s="14" t="s">
        <v>409</v>
      </c>
    </row>
    <row r="29" spans="3:9">
      <c r="C29" s="3" t="s">
        <v>468</v>
      </c>
      <c r="D29" s="3" t="s">
        <v>527</v>
      </c>
      <c r="G29" s="83" t="s">
        <v>34</v>
      </c>
      <c r="H29" s="3" t="s">
        <v>656</v>
      </c>
      <c r="I29" s="14" t="s">
        <v>762</v>
      </c>
    </row>
    <row r="30" spans="3:9">
      <c r="C30" s="3" t="s">
        <v>11</v>
      </c>
      <c r="D30" s="3" t="s">
        <v>24</v>
      </c>
      <c r="G30" s="83" t="s">
        <v>626</v>
      </c>
      <c r="H30" s="3" t="s">
        <v>658</v>
      </c>
      <c r="I30" s="14" t="s">
        <v>763</v>
      </c>
    </row>
    <row r="31" spans="3:9">
      <c r="C31" s="3" t="s">
        <v>471</v>
      </c>
      <c r="D31" s="3" t="s">
        <v>25</v>
      </c>
      <c r="G31" s="83" t="s">
        <v>628</v>
      </c>
      <c r="H31" s="3" t="s">
        <v>659</v>
      </c>
      <c r="I31" s="3" t="s">
        <v>797</v>
      </c>
    </row>
    <row r="32" spans="3:9">
      <c r="C32" s="3" t="s">
        <v>12</v>
      </c>
      <c r="D32" s="3" t="s">
        <v>531</v>
      </c>
      <c r="G32" s="3" t="s">
        <v>630</v>
      </c>
      <c r="H32" s="3" t="s">
        <v>660</v>
      </c>
      <c r="I32" s="3" t="s">
        <v>791</v>
      </c>
    </row>
    <row r="33" spans="3:9">
      <c r="C33" s="3" t="s">
        <v>474</v>
      </c>
      <c r="D33" s="3" t="s">
        <v>533</v>
      </c>
      <c r="H33" s="3" t="s">
        <v>661</v>
      </c>
      <c r="I33" s="3" t="s">
        <v>808</v>
      </c>
    </row>
    <row r="34" spans="3:9">
      <c r="C34" s="3" t="s">
        <v>476</v>
      </c>
      <c r="D34" s="3" t="s">
        <v>535</v>
      </c>
      <c r="H34" s="3" t="s">
        <v>662</v>
      </c>
    </row>
    <row r="35" spans="3:9">
      <c r="C35" s="3" t="s">
        <v>478</v>
      </c>
      <c r="D35" s="3" t="s">
        <v>537</v>
      </c>
      <c r="H35" s="3" t="s">
        <v>663</v>
      </c>
    </row>
    <row r="36" spans="3:9">
      <c r="C36" s="3" t="s">
        <v>480</v>
      </c>
      <c r="D36" s="3" t="s">
        <v>539</v>
      </c>
      <c r="H36" s="3" t="s">
        <v>664</v>
      </c>
    </row>
    <row r="37" spans="3:9">
      <c r="C37" s="3" t="s">
        <v>482</v>
      </c>
      <c r="D37" s="3" t="s">
        <v>541</v>
      </c>
      <c r="H37" s="3" t="s">
        <v>665</v>
      </c>
    </row>
    <row r="38" spans="3:9">
      <c r="C38" s="3" t="s">
        <v>783</v>
      </c>
      <c r="D38" s="3" t="s">
        <v>543</v>
      </c>
      <c r="H38" s="3" t="s">
        <v>666</v>
      </c>
    </row>
    <row r="39" spans="3:9">
      <c r="C39" s="3" t="s">
        <v>795</v>
      </c>
      <c r="D39" s="3" t="s">
        <v>545</v>
      </c>
      <c r="H39" s="3" t="s">
        <v>667</v>
      </c>
    </row>
    <row r="40" spans="3:9">
      <c r="C40" s="3" t="s">
        <v>785</v>
      </c>
      <c r="D40" s="3" t="s">
        <v>547</v>
      </c>
      <c r="H40" s="3" t="s">
        <v>668</v>
      </c>
    </row>
    <row r="41" spans="3:9">
      <c r="C41" s="3" t="s">
        <v>796</v>
      </c>
      <c r="D41" s="3" t="s">
        <v>549</v>
      </c>
      <c r="H41" s="3" t="s">
        <v>669</v>
      </c>
    </row>
    <row r="42" spans="3:9">
      <c r="D42" s="3" t="s">
        <v>551</v>
      </c>
      <c r="H42" s="3" t="s">
        <v>670</v>
      </c>
    </row>
    <row r="43" spans="3:9">
      <c r="D43" s="3" t="s">
        <v>26</v>
      </c>
      <c r="H43" s="3" t="s">
        <v>671</v>
      </c>
    </row>
    <row r="44" spans="3:9">
      <c r="D44" s="3" t="s">
        <v>568</v>
      </c>
      <c r="H44" s="3" t="s">
        <v>672</v>
      </c>
    </row>
    <row r="45" spans="3:9">
      <c r="D45" s="3" t="s">
        <v>570</v>
      </c>
      <c r="H45" s="3" t="s">
        <v>673</v>
      </c>
    </row>
    <row r="46" spans="3:9">
      <c r="H46" s="3" t="s">
        <v>674</v>
      </c>
    </row>
    <row r="47" spans="3:9">
      <c r="H47" s="3" t="s">
        <v>675</v>
      </c>
    </row>
    <row r="48" spans="3:9">
      <c r="H48" s="3" t="s">
        <v>83</v>
      </c>
    </row>
    <row r="49" spans="8:8">
      <c r="H49" s="3" t="s">
        <v>676</v>
      </c>
    </row>
    <row r="50" spans="8:8">
      <c r="H50" s="3" t="s">
        <v>677</v>
      </c>
    </row>
    <row r="51" spans="8:8">
      <c r="H51" s="3" t="s">
        <v>339</v>
      </c>
    </row>
    <row r="52" spans="8:8">
      <c r="H52" s="3" t="s">
        <v>678</v>
      </c>
    </row>
    <row r="53" spans="8:8">
      <c r="H53" s="3" t="s">
        <v>679</v>
      </c>
    </row>
    <row r="54" spans="8:8">
      <c r="H54" s="3" t="s">
        <v>680</v>
      </c>
    </row>
    <row r="55" spans="8:8">
      <c r="H55" s="3" t="s">
        <v>681</v>
      </c>
    </row>
    <row r="56" spans="8:8">
      <c r="H56" s="3" t="s">
        <v>682</v>
      </c>
    </row>
    <row r="57" spans="8:8">
      <c r="H57" s="3" t="s">
        <v>410</v>
      </c>
    </row>
    <row r="58" spans="8:8">
      <c r="H58" s="3" t="s">
        <v>683</v>
      </c>
    </row>
    <row r="59" spans="8:8">
      <c r="H59" s="3" t="s">
        <v>684</v>
      </c>
    </row>
    <row r="60" spans="8:8">
      <c r="H60" s="3" t="s">
        <v>411</v>
      </c>
    </row>
    <row r="61" spans="8:8">
      <c r="H61" s="3" t="s">
        <v>685</v>
      </c>
    </row>
    <row r="62" spans="8:8">
      <c r="H62" s="86" t="s">
        <v>687</v>
      </c>
    </row>
    <row r="63" spans="8:8">
      <c r="H63" s="86" t="s">
        <v>689</v>
      </c>
    </row>
    <row r="64" spans="8:8">
      <c r="H64" s="86" t="s">
        <v>691</v>
      </c>
    </row>
    <row r="65" spans="8:8">
      <c r="H65" s="86" t="s">
        <v>693</v>
      </c>
    </row>
    <row r="66" spans="8:8">
      <c r="H66" s="86" t="s">
        <v>771</v>
      </c>
    </row>
    <row r="67" spans="8:8">
      <c r="H67" s="86" t="s">
        <v>772</v>
      </c>
    </row>
    <row r="68" spans="8:8">
      <c r="H68" s="86" t="s">
        <v>793</v>
      </c>
    </row>
    <row r="69" spans="8:8">
      <c r="H69" s="86" t="s">
        <v>794</v>
      </c>
    </row>
    <row r="70" spans="8:8">
      <c r="H70" s="86" t="s">
        <v>809</v>
      </c>
    </row>
    <row r="71" spans="8:8">
      <c r="H71" s="86" t="s">
        <v>810</v>
      </c>
    </row>
  </sheetData>
  <phoneticPr fontId="1"/>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H64"/>
  <sheetViews>
    <sheetView view="pageBreakPreview" topLeftCell="A19" zoomScale="85" zoomScaleNormal="100" zoomScaleSheetLayoutView="85" workbookViewId="0">
      <selection activeCell="D8" sqref="D8"/>
    </sheetView>
  </sheetViews>
  <sheetFormatPr defaultColWidth="9" defaultRowHeight="13.5"/>
  <cols>
    <col min="1" max="1" width="7.125" style="5" customWidth="1"/>
    <col min="2" max="2" width="48" style="5" bestFit="1" customWidth="1"/>
    <col min="3" max="7" width="7.125" style="4" customWidth="1"/>
    <col min="8" max="8" width="13.125" style="5" customWidth="1"/>
    <col min="9" max="9" width="9" style="4"/>
    <col min="10" max="16384" width="9" style="5"/>
  </cols>
  <sheetData>
    <row r="1" spans="1:60" ht="17.25" customHeight="1">
      <c r="A1" s="4" t="s">
        <v>250</v>
      </c>
      <c r="B1" s="4" t="s">
        <v>251</v>
      </c>
      <c r="C1" s="28" t="s">
        <v>365</v>
      </c>
      <c r="D1" s="28" t="s">
        <v>366</v>
      </c>
      <c r="E1" s="28" t="s">
        <v>367</v>
      </c>
      <c r="F1" s="28" t="s">
        <v>368</v>
      </c>
      <c r="G1" s="28" t="s">
        <v>369</v>
      </c>
      <c r="H1" s="5" t="s">
        <v>328</v>
      </c>
      <c r="I1" s="4" t="s">
        <v>330</v>
      </c>
    </row>
    <row r="2" spans="1:60" s="30" customFormat="1" ht="17.25" customHeight="1">
      <c r="A2" s="29" t="s">
        <v>232</v>
      </c>
      <c r="B2" s="29" t="s">
        <v>307</v>
      </c>
      <c r="C2" s="29" t="s">
        <v>274</v>
      </c>
      <c r="D2" s="29" t="s">
        <v>270</v>
      </c>
      <c r="E2" s="29" t="s">
        <v>266</v>
      </c>
      <c r="F2" s="29" t="s">
        <v>308</v>
      </c>
      <c r="G2" s="29" t="s">
        <v>290</v>
      </c>
      <c r="H2" s="29" t="str">
        <f t="shared" ref="H2:H33" si="0">C2&amp;D2&amp;E2&amp;F2&amp;G2</f>
        <v>0106070405</v>
      </c>
      <c r="I2" s="29" t="s">
        <v>232</v>
      </c>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s="30" customFormat="1" ht="17.25" customHeight="1">
      <c r="A3" s="29" t="s">
        <v>238</v>
      </c>
      <c r="B3" s="29" t="s">
        <v>249</v>
      </c>
      <c r="C3" s="29" t="s">
        <v>299</v>
      </c>
      <c r="D3" s="34" t="s">
        <v>270</v>
      </c>
      <c r="E3" s="29" t="s">
        <v>266</v>
      </c>
      <c r="F3" s="29" t="s">
        <v>277</v>
      </c>
      <c r="G3" s="29"/>
      <c r="H3" s="29" t="str">
        <f t="shared" si="0"/>
        <v>01060704</v>
      </c>
      <c r="I3" s="29" t="s">
        <v>238</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s="30" customFormat="1" ht="17.25" customHeight="1">
      <c r="A4" s="33" t="s">
        <v>765</v>
      </c>
      <c r="B4" s="33" t="s">
        <v>383</v>
      </c>
      <c r="C4" s="31" t="s">
        <v>260</v>
      </c>
      <c r="D4" s="31" t="s">
        <v>270</v>
      </c>
      <c r="E4" s="31" t="s">
        <v>272</v>
      </c>
      <c r="F4" s="31" t="s">
        <v>268</v>
      </c>
      <c r="G4" s="31"/>
      <c r="H4" s="31" t="str">
        <f t="shared" si="0"/>
        <v>01060405</v>
      </c>
      <c r="I4" s="33" t="s">
        <v>377</v>
      </c>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row>
    <row r="5" spans="1:60" s="32" customFormat="1" ht="17.25" customHeight="1">
      <c r="A5" s="33" t="s">
        <v>766</v>
      </c>
      <c r="B5" s="33" t="s">
        <v>384</v>
      </c>
      <c r="C5" s="31" t="s">
        <v>260</v>
      </c>
      <c r="D5" s="33" t="s">
        <v>261</v>
      </c>
      <c r="E5" s="31" t="s">
        <v>272</v>
      </c>
      <c r="F5" s="31" t="s">
        <v>268</v>
      </c>
      <c r="G5" s="36"/>
      <c r="H5" s="31" t="str">
        <f t="shared" si="0"/>
        <v>01070405</v>
      </c>
      <c r="I5" s="33" t="s">
        <v>378</v>
      </c>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row>
    <row r="6" spans="1:60" s="30" customFormat="1" ht="17.25" customHeight="1">
      <c r="A6" s="29" t="s">
        <v>208</v>
      </c>
      <c r="B6" s="29" t="s">
        <v>288</v>
      </c>
      <c r="C6" s="29" t="s">
        <v>274</v>
      </c>
      <c r="D6" s="29" t="s">
        <v>270</v>
      </c>
      <c r="E6" s="34" t="s">
        <v>261</v>
      </c>
      <c r="F6" s="29" t="s">
        <v>268</v>
      </c>
      <c r="G6" s="29"/>
      <c r="H6" s="29" t="str">
        <f t="shared" si="0"/>
        <v>01060705</v>
      </c>
      <c r="I6" s="29" t="s">
        <v>208</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row>
    <row r="7" spans="1:60" s="32" customFormat="1" ht="17.25" customHeight="1">
      <c r="A7" s="33" t="s">
        <v>767</v>
      </c>
      <c r="B7" s="33" t="s">
        <v>386</v>
      </c>
      <c r="C7" s="31" t="s">
        <v>260</v>
      </c>
      <c r="D7" s="33" t="s">
        <v>372</v>
      </c>
      <c r="E7" s="33" t="s">
        <v>391</v>
      </c>
      <c r="F7" s="31"/>
      <c r="G7" s="31"/>
      <c r="H7" s="31" t="str">
        <f t="shared" si="0"/>
        <v>010604</v>
      </c>
      <c r="I7" s="33" t="s">
        <v>379</v>
      </c>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row>
    <row r="8" spans="1:60" s="30" customFormat="1" ht="17.25" customHeight="1">
      <c r="A8" s="29" t="s">
        <v>192</v>
      </c>
      <c r="B8" s="29" t="s">
        <v>276</v>
      </c>
      <c r="C8" s="29" t="s">
        <v>274</v>
      </c>
      <c r="D8" s="29" t="s">
        <v>266</v>
      </c>
      <c r="E8" s="29" t="s">
        <v>277</v>
      </c>
      <c r="F8" s="29"/>
      <c r="G8" s="29"/>
      <c r="H8" s="29" t="str">
        <f t="shared" si="0"/>
        <v>010704</v>
      </c>
      <c r="I8" s="29" t="s">
        <v>192</v>
      </c>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row>
    <row r="9" spans="1:60" s="30" customFormat="1" ht="17.25" customHeight="1">
      <c r="A9" s="34" t="s">
        <v>373</v>
      </c>
      <c r="B9" s="34" t="s">
        <v>399</v>
      </c>
      <c r="C9" s="29" t="s">
        <v>299</v>
      </c>
      <c r="D9" s="29" t="s">
        <v>163</v>
      </c>
      <c r="E9" s="29" t="s">
        <v>268</v>
      </c>
      <c r="F9" s="29"/>
      <c r="G9" s="29"/>
      <c r="H9" s="29" t="str">
        <f t="shared" si="0"/>
        <v>010405</v>
      </c>
      <c r="I9" s="34" t="s">
        <v>398</v>
      </c>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row>
    <row r="10" spans="1:60" s="30" customFormat="1" ht="17.25" customHeight="1">
      <c r="A10" s="29" t="s">
        <v>242</v>
      </c>
      <c r="B10" s="34" t="s">
        <v>313</v>
      </c>
      <c r="C10" s="29" t="s">
        <v>158</v>
      </c>
      <c r="D10" s="29" t="s">
        <v>161</v>
      </c>
      <c r="E10" s="29" t="s">
        <v>310</v>
      </c>
      <c r="F10" s="29"/>
      <c r="G10" s="29"/>
      <c r="H10" s="29" t="str">
        <f t="shared" si="0"/>
        <v>010605</v>
      </c>
      <c r="I10" s="29" t="s">
        <v>242</v>
      </c>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row>
    <row r="11" spans="1:60" s="30" customFormat="1" ht="17.25" customHeight="1">
      <c r="A11" s="29" t="s">
        <v>210</v>
      </c>
      <c r="B11" s="29" t="s">
        <v>289</v>
      </c>
      <c r="C11" s="29" t="s">
        <v>274</v>
      </c>
      <c r="D11" s="29" t="s">
        <v>266</v>
      </c>
      <c r="E11" s="29" t="s">
        <v>290</v>
      </c>
      <c r="F11" s="29"/>
      <c r="G11" s="29"/>
      <c r="H11" s="29" t="str">
        <f t="shared" si="0"/>
        <v>010705</v>
      </c>
      <c r="I11" s="29" t="s">
        <v>210</v>
      </c>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row>
    <row r="12" spans="1:60" s="30" customFormat="1" ht="17.25" customHeight="1">
      <c r="A12" s="29" t="s">
        <v>188</v>
      </c>
      <c r="B12" s="29" t="s">
        <v>273</v>
      </c>
      <c r="C12" s="29" t="s">
        <v>274</v>
      </c>
      <c r="D12" s="29" t="s">
        <v>161</v>
      </c>
      <c r="E12" s="29" t="s">
        <v>162</v>
      </c>
      <c r="F12" s="29"/>
      <c r="G12" s="29"/>
      <c r="H12" s="29" t="str">
        <f t="shared" si="0"/>
        <v>010607</v>
      </c>
      <c r="I12" s="34" t="s">
        <v>370</v>
      </c>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row>
    <row r="13" spans="1:60" s="32" customFormat="1" ht="17.25" customHeight="1">
      <c r="A13" s="33" t="s">
        <v>218</v>
      </c>
      <c r="B13" s="33" t="s">
        <v>385</v>
      </c>
      <c r="C13" s="31" t="s">
        <v>260</v>
      </c>
      <c r="D13" s="31" t="s">
        <v>163</v>
      </c>
      <c r="E13" s="31"/>
      <c r="F13" s="31"/>
      <c r="G13" s="31"/>
      <c r="H13" s="31" t="str">
        <f t="shared" si="0"/>
        <v>0104</v>
      </c>
      <c r="I13" s="33" t="s">
        <v>403</v>
      </c>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row>
    <row r="14" spans="1:60" s="30" customFormat="1" ht="17.25" customHeight="1">
      <c r="A14" s="29" t="s">
        <v>194</v>
      </c>
      <c r="B14" s="29" t="s">
        <v>278</v>
      </c>
      <c r="C14" s="29" t="s">
        <v>274</v>
      </c>
      <c r="D14" s="34" t="s">
        <v>371</v>
      </c>
      <c r="E14" s="29"/>
      <c r="F14" s="29"/>
      <c r="G14" s="29"/>
      <c r="H14" s="29" t="str">
        <f t="shared" si="0"/>
        <v>0105</v>
      </c>
      <c r="I14" s="29" t="s">
        <v>194</v>
      </c>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row>
    <row r="15" spans="1:60" s="32" customFormat="1" ht="17.25" customHeight="1">
      <c r="A15" s="29" t="s">
        <v>190</v>
      </c>
      <c r="B15" s="29" t="s">
        <v>275</v>
      </c>
      <c r="C15" s="34" t="s">
        <v>260</v>
      </c>
      <c r="D15" s="29" t="s">
        <v>161</v>
      </c>
      <c r="E15" s="29"/>
      <c r="F15" s="29"/>
      <c r="G15" s="29"/>
      <c r="H15" s="29" t="str">
        <f t="shared" si="0"/>
        <v>0106</v>
      </c>
      <c r="I15" s="29" t="s">
        <v>190</v>
      </c>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row>
    <row r="16" spans="1:60" s="30" customFormat="1" ht="17.25" customHeight="1">
      <c r="A16" s="29" t="s">
        <v>178</v>
      </c>
      <c r="B16" s="29" t="s">
        <v>259</v>
      </c>
      <c r="C16" s="29" t="s">
        <v>260</v>
      </c>
      <c r="D16" s="29" t="s">
        <v>261</v>
      </c>
      <c r="E16" s="29"/>
      <c r="F16" s="29"/>
      <c r="G16" s="29"/>
      <c r="H16" s="29" t="str">
        <f t="shared" si="0"/>
        <v>0107</v>
      </c>
      <c r="I16" s="29" t="s">
        <v>178</v>
      </c>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row>
    <row r="17" spans="1:60" ht="17.25" customHeight="1">
      <c r="A17" s="77" t="s">
        <v>158</v>
      </c>
      <c r="B17" s="77" t="s">
        <v>252</v>
      </c>
      <c r="C17" s="6" t="s">
        <v>158</v>
      </c>
      <c r="D17" s="6"/>
      <c r="E17" s="6"/>
      <c r="F17" s="6"/>
      <c r="G17" s="6"/>
      <c r="H17" s="6" t="str">
        <f t="shared" si="0"/>
        <v>01</v>
      </c>
      <c r="I17" s="6" t="s">
        <v>158</v>
      </c>
    </row>
    <row r="18" spans="1:60" s="35" customFormat="1" ht="17.25" customHeight="1">
      <c r="A18" s="33" t="s">
        <v>236</v>
      </c>
      <c r="B18" s="33" t="s">
        <v>375</v>
      </c>
      <c r="C18" s="31" t="s">
        <v>263</v>
      </c>
      <c r="D18" s="31" t="s">
        <v>270</v>
      </c>
      <c r="E18" s="31" t="s">
        <v>261</v>
      </c>
      <c r="F18" s="33" t="s">
        <v>272</v>
      </c>
      <c r="G18" s="31" t="s">
        <v>268</v>
      </c>
      <c r="H18" s="81" t="str">
        <f t="shared" si="0"/>
        <v>0206070405</v>
      </c>
      <c r="I18" s="81" t="s">
        <v>236</v>
      </c>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row>
    <row r="19" spans="1:60" s="32" customFormat="1" ht="17.25" customHeight="1">
      <c r="A19" s="29" t="s">
        <v>222</v>
      </c>
      <c r="B19" s="34" t="s">
        <v>374</v>
      </c>
      <c r="C19" s="29" t="s">
        <v>263</v>
      </c>
      <c r="D19" s="29" t="s">
        <v>270</v>
      </c>
      <c r="E19" s="29" t="s">
        <v>301</v>
      </c>
      <c r="F19" s="34" t="s">
        <v>293</v>
      </c>
      <c r="G19" s="29"/>
      <c r="H19" s="29" t="str">
        <f t="shared" si="0"/>
        <v>02060704</v>
      </c>
      <c r="I19" s="29" t="s">
        <v>222</v>
      </c>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row>
    <row r="20" spans="1:60" s="32" customFormat="1" ht="17.25" customHeight="1">
      <c r="A20" s="33" t="s">
        <v>769</v>
      </c>
      <c r="B20" s="33" t="s">
        <v>387</v>
      </c>
      <c r="C20" s="31" t="s">
        <v>263</v>
      </c>
      <c r="D20" s="31" t="s">
        <v>270</v>
      </c>
      <c r="E20" s="33" t="s">
        <v>293</v>
      </c>
      <c r="F20" s="31" t="s">
        <v>268</v>
      </c>
      <c r="G20" s="31"/>
      <c r="H20" s="31" t="str">
        <f t="shared" si="0"/>
        <v>02060405</v>
      </c>
      <c r="I20" s="33" t="s">
        <v>381</v>
      </c>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row>
    <row r="21" spans="1:60" s="30" customFormat="1" ht="17.25" customHeight="1">
      <c r="A21" s="34" t="s">
        <v>400</v>
      </c>
      <c r="B21" s="34" t="s">
        <v>401</v>
      </c>
      <c r="C21" s="29" t="s">
        <v>304</v>
      </c>
      <c r="D21" s="29" t="s">
        <v>266</v>
      </c>
      <c r="E21" s="34" t="s">
        <v>272</v>
      </c>
      <c r="F21" s="29" t="s">
        <v>290</v>
      </c>
      <c r="G21" s="29"/>
      <c r="H21" s="29" t="str">
        <f t="shared" si="0"/>
        <v>02070405</v>
      </c>
      <c r="I21" s="29" t="s">
        <v>400</v>
      </c>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row>
    <row r="22" spans="1:60" s="30" customFormat="1" ht="17.25" customHeight="1">
      <c r="A22" s="29" t="s">
        <v>226</v>
      </c>
      <c r="B22" s="29" t="s">
        <v>246</v>
      </c>
      <c r="C22" s="29" t="s">
        <v>304</v>
      </c>
      <c r="D22" s="29" t="s">
        <v>305</v>
      </c>
      <c r="E22" s="29" t="s">
        <v>162</v>
      </c>
      <c r="F22" s="34" t="s">
        <v>268</v>
      </c>
      <c r="G22" s="29"/>
      <c r="H22" s="29" t="str">
        <f t="shared" si="0"/>
        <v>02060705</v>
      </c>
      <c r="I22" s="29" t="s">
        <v>226</v>
      </c>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row>
    <row r="23" spans="1:60" s="30" customFormat="1" ht="17.25" customHeight="1">
      <c r="A23" s="29" t="s">
        <v>214</v>
      </c>
      <c r="B23" s="29" t="s">
        <v>244</v>
      </c>
      <c r="C23" s="29" t="s">
        <v>263</v>
      </c>
      <c r="D23" s="29" t="s">
        <v>292</v>
      </c>
      <c r="E23" s="29" t="s">
        <v>293</v>
      </c>
      <c r="F23" s="29"/>
      <c r="G23" s="29"/>
      <c r="H23" s="29" t="str">
        <f t="shared" si="0"/>
        <v>020604</v>
      </c>
      <c r="I23" s="29" t="s">
        <v>214</v>
      </c>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row>
    <row r="24" spans="1:60" s="30" customFormat="1" ht="17.25" customHeight="1">
      <c r="A24" s="29" t="s">
        <v>206</v>
      </c>
      <c r="B24" s="29" t="s">
        <v>285</v>
      </c>
      <c r="C24" s="29" t="s">
        <v>263</v>
      </c>
      <c r="D24" s="29" t="s">
        <v>266</v>
      </c>
      <c r="E24" s="29" t="s">
        <v>277</v>
      </c>
      <c r="F24" s="29"/>
      <c r="G24" s="29"/>
      <c r="H24" s="29" t="str">
        <f t="shared" si="0"/>
        <v>020704</v>
      </c>
      <c r="I24" s="29" t="s">
        <v>206</v>
      </c>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row>
    <row r="25" spans="1:60" s="30" customFormat="1" ht="17.25" customHeight="1">
      <c r="A25" s="29" t="s">
        <v>240</v>
      </c>
      <c r="B25" s="29" t="s">
        <v>311</v>
      </c>
      <c r="C25" s="29" t="s">
        <v>303</v>
      </c>
      <c r="D25" s="29" t="s">
        <v>163</v>
      </c>
      <c r="E25" s="29" t="s">
        <v>164</v>
      </c>
      <c r="F25" s="29"/>
      <c r="G25" s="29"/>
      <c r="H25" s="29" t="str">
        <f t="shared" si="0"/>
        <v>020405</v>
      </c>
      <c r="I25" s="29" t="s">
        <v>240</v>
      </c>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row>
    <row r="26" spans="1:60" s="30" customFormat="1" ht="17.25" customHeight="1">
      <c r="A26" s="29" t="s">
        <v>228</v>
      </c>
      <c r="B26" s="29" t="s">
        <v>247</v>
      </c>
      <c r="C26" s="29" t="s">
        <v>304</v>
      </c>
      <c r="D26" s="29" t="s">
        <v>270</v>
      </c>
      <c r="E26" s="29" t="s">
        <v>268</v>
      </c>
      <c r="F26" s="29"/>
      <c r="G26" s="29"/>
      <c r="H26" s="29" t="str">
        <f t="shared" si="0"/>
        <v>020605</v>
      </c>
      <c r="I26" s="29" t="s">
        <v>228</v>
      </c>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row>
    <row r="27" spans="1:60" s="30" customFormat="1" ht="17.25" customHeight="1">
      <c r="A27" s="29" t="s">
        <v>224</v>
      </c>
      <c r="B27" s="29" t="s">
        <v>302</v>
      </c>
      <c r="C27" s="29" t="s">
        <v>303</v>
      </c>
      <c r="D27" s="29" t="s">
        <v>266</v>
      </c>
      <c r="E27" s="29" t="s">
        <v>268</v>
      </c>
      <c r="F27" s="29"/>
      <c r="G27" s="29"/>
      <c r="H27" s="29" t="str">
        <f t="shared" si="0"/>
        <v>020705</v>
      </c>
      <c r="I27" s="29" t="s">
        <v>224</v>
      </c>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row>
    <row r="28" spans="1:60" s="30" customFormat="1" ht="17.25" customHeight="1">
      <c r="A28" s="29" t="s">
        <v>216</v>
      </c>
      <c r="B28" s="29" t="s">
        <v>296</v>
      </c>
      <c r="C28" s="29" t="s">
        <v>263</v>
      </c>
      <c r="D28" s="29" t="s">
        <v>161</v>
      </c>
      <c r="E28" s="29" t="s">
        <v>162</v>
      </c>
      <c r="F28" s="29"/>
      <c r="G28" s="29"/>
      <c r="H28" s="29" t="str">
        <f t="shared" si="0"/>
        <v>020607</v>
      </c>
      <c r="I28" s="29" t="s">
        <v>216</v>
      </c>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row>
    <row r="29" spans="1:60" s="30" customFormat="1" ht="17.25" customHeight="1">
      <c r="A29" s="29" t="s">
        <v>200</v>
      </c>
      <c r="B29" s="29" t="s">
        <v>281</v>
      </c>
      <c r="C29" s="29" t="s">
        <v>263</v>
      </c>
      <c r="D29" s="29" t="s">
        <v>163</v>
      </c>
      <c r="E29" s="29"/>
      <c r="F29" s="29"/>
      <c r="G29" s="29"/>
      <c r="H29" s="29" t="str">
        <f t="shared" si="0"/>
        <v>0204</v>
      </c>
      <c r="I29" s="29" t="s">
        <v>200</v>
      </c>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row>
    <row r="30" spans="1:60" s="30" customFormat="1" ht="17.25" customHeight="1">
      <c r="A30" s="29" t="s">
        <v>198</v>
      </c>
      <c r="B30" s="29" t="s">
        <v>280</v>
      </c>
      <c r="C30" s="29" t="s">
        <v>263</v>
      </c>
      <c r="D30" s="29" t="s">
        <v>164</v>
      </c>
      <c r="E30" s="29"/>
      <c r="F30" s="29"/>
      <c r="G30" s="29"/>
      <c r="H30" s="29" t="str">
        <f t="shared" si="0"/>
        <v>0205</v>
      </c>
      <c r="I30" s="29" t="s">
        <v>198</v>
      </c>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row>
    <row r="31" spans="1:60" s="30" customFormat="1" ht="17.25" customHeight="1">
      <c r="A31" s="29" t="s">
        <v>196</v>
      </c>
      <c r="B31" s="34" t="s">
        <v>279</v>
      </c>
      <c r="C31" s="29" t="s">
        <v>263</v>
      </c>
      <c r="D31" s="29" t="s">
        <v>161</v>
      </c>
      <c r="E31" s="29"/>
      <c r="F31" s="29"/>
      <c r="G31" s="29"/>
      <c r="H31" s="29" t="str">
        <f t="shared" si="0"/>
        <v>0206</v>
      </c>
      <c r="I31" s="29" t="s">
        <v>196</v>
      </c>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row>
    <row r="32" spans="1:60" ht="17.25" customHeight="1">
      <c r="A32" s="29" t="s">
        <v>180</v>
      </c>
      <c r="B32" s="29" t="s">
        <v>262</v>
      </c>
      <c r="C32" s="29" t="s">
        <v>263</v>
      </c>
      <c r="D32" s="29" t="s">
        <v>264</v>
      </c>
      <c r="E32" s="29"/>
      <c r="F32" s="29"/>
      <c r="G32" s="29"/>
      <c r="H32" s="29" t="str">
        <f t="shared" si="0"/>
        <v>0207</v>
      </c>
      <c r="I32" s="29" t="s">
        <v>180</v>
      </c>
    </row>
    <row r="33" spans="1:60" s="32" customFormat="1" ht="17.25" customHeight="1">
      <c r="A33" s="77" t="s">
        <v>159</v>
      </c>
      <c r="B33" s="77" t="s">
        <v>253</v>
      </c>
      <c r="C33" s="6" t="s">
        <v>159</v>
      </c>
      <c r="D33" s="6"/>
      <c r="E33" s="6"/>
      <c r="F33" s="6"/>
      <c r="G33" s="6"/>
      <c r="H33" s="6" t="str">
        <f t="shared" si="0"/>
        <v>02</v>
      </c>
      <c r="I33" s="6" t="s">
        <v>159</v>
      </c>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row>
    <row r="34" spans="1:60" s="30" customFormat="1" ht="17.25" customHeight="1">
      <c r="A34" s="33" t="s">
        <v>236</v>
      </c>
      <c r="B34" s="33" t="s">
        <v>375</v>
      </c>
      <c r="C34" s="31" t="s">
        <v>265</v>
      </c>
      <c r="D34" s="31" t="s">
        <v>161</v>
      </c>
      <c r="E34" s="31" t="s">
        <v>162</v>
      </c>
      <c r="F34" s="31" t="s">
        <v>163</v>
      </c>
      <c r="G34" s="31" t="s">
        <v>268</v>
      </c>
      <c r="H34" s="31" t="str">
        <f t="shared" ref="H34:H64" si="1">C34&amp;D34&amp;E34&amp;F34&amp;G34</f>
        <v>0306070405</v>
      </c>
      <c r="I34" s="33" t="s">
        <v>236</v>
      </c>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row>
    <row r="35" spans="1:60" s="30" customFormat="1" ht="17.25" customHeight="1">
      <c r="A35" s="79" t="s">
        <v>222</v>
      </c>
      <c r="B35" s="80" t="s">
        <v>374</v>
      </c>
      <c r="C35" s="29" t="s">
        <v>265</v>
      </c>
      <c r="D35" s="29" t="s">
        <v>161</v>
      </c>
      <c r="E35" s="29" t="s">
        <v>162</v>
      </c>
      <c r="F35" s="29" t="s">
        <v>163</v>
      </c>
      <c r="G35" s="29"/>
      <c r="H35" s="29" t="str">
        <f t="shared" si="1"/>
        <v>03060704</v>
      </c>
      <c r="I35" s="29" t="s">
        <v>222</v>
      </c>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row>
    <row r="36" spans="1:60" s="32" customFormat="1" ht="17.25" customHeight="1">
      <c r="A36" s="33" t="s">
        <v>769</v>
      </c>
      <c r="B36" s="33" t="s">
        <v>388</v>
      </c>
      <c r="C36" s="31" t="s">
        <v>265</v>
      </c>
      <c r="D36" s="33" t="s">
        <v>270</v>
      </c>
      <c r="E36" s="31" t="s">
        <v>163</v>
      </c>
      <c r="F36" s="31" t="s">
        <v>268</v>
      </c>
      <c r="G36" s="31"/>
      <c r="H36" s="31" t="str">
        <f t="shared" si="1"/>
        <v>03060405</v>
      </c>
      <c r="I36" s="33" t="s">
        <v>381</v>
      </c>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row>
    <row r="37" spans="1:60" s="30" customFormat="1" ht="17.25" customHeight="1">
      <c r="A37" s="80" t="s">
        <v>400</v>
      </c>
      <c r="B37" s="80" t="s">
        <v>402</v>
      </c>
      <c r="C37" s="29" t="s">
        <v>298</v>
      </c>
      <c r="D37" s="29" t="s">
        <v>264</v>
      </c>
      <c r="E37" s="29" t="s">
        <v>277</v>
      </c>
      <c r="F37" s="29" t="s">
        <v>290</v>
      </c>
      <c r="G37" s="29"/>
      <c r="H37" s="29" t="str">
        <f t="shared" si="1"/>
        <v>03070405</v>
      </c>
      <c r="I37" s="29" t="s">
        <v>400</v>
      </c>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row>
    <row r="38" spans="1:60" ht="17.25" customHeight="1">
      <c r="A38" s="79" t="s">
        <v>226</v>
      </c>
      <c r="B38" s="79" t="s">
        <v>246</v>
      </c>
      <c r="C38" s="29" t="s">
        <v>265</v>
      </c>
      <c r="D38" s="29" t="s">
        <v>270</v>
      </c>
      <c r="E38" s="29" t="s">
        <v>162</v>
      </c>
      <c r="F38" s="29" t="s">
        <v>268</v>
      </c>
      <c r="G38" s="29"/>
      <c r="H38" s="29" t="str">
        <f t="shared" si="1"/>
        <v>03060705</v>
      </c>
      <c r="I38" s="29" t="s">
        <v>226</v>
      </c>
    </row>
    <row r="39" spans="1:60" ht="17.25" customHeight="1">
      <c r="A39" s="79" t="s">
        <v>214</v>
      </c>
      <c r="B39" s="79" t="s">
        <v>244</v>
      </c>
      <c r="C39" s="6" t="s">
        <v>265</v>
      </c>
      <c r="D39" s="6" t="s">
        <v>294</v>
      </c>
      <c r="E39" s="6" t="s">
        <v>295</v>
      </c>
      <c r="F39" s="6"/>
      <c r="G39" s="6"/>
      <c r="H39" s="6" t="str">
        <f t="shared" si="1"/>
        <v>030604</v>
      </c>
      <c r="I39" s="6" t="s">
        <v>214</v>
      </c>
    </row>
    <row r="40" spans="1:60" ht="17.25" customHeight="1">
      <c r="A40" s="79" t="s">
        <v>206</v>
      </c>
      <c r="B40" s="79" t="s">
        <v>286</v>
      </c>
      <c r="C40" s="6" t="s">
        <v>265</v>
      </c>
      <c r="D40" s="6" t="s">
        <v>266</v>
      </c>
      <c r="E40" s="6" t="s">
        <v>287</v>
      </c>
      <c r="F40" s="6"/>
      <c r="G40" s="6"/>
      <c r="H40" s="6" t="str">
        <f t="shared" si="1"/>
        <v>030704</v>
      </c>
      <c r="I40" s="6" t="s">
        <v>206</v>
      </c>
    </row>
    <row r="41" spans="1:60" ht="17.25" customHeight="1">
      <c r="A41" s="79" t="s">
        <v>240</v>
      </c>
      <c r="B41" s="80" t="s">
        <v>311</v>
      </c>
      <c r="C41" s="6" t="s">
        <v>312</v>
      </c>
      <c r="D41" s="6" t="s">
        <v>163</v>
      </c>
      <c r="E41" s="6" t="s">
        <v>164</v>
      </c>
      <c r="F41" s="6"/>
      <c r="G41" s="6"/>
      <c r="H41" s="6" t="str">
        <f t="shared" si="1"/>
        <v>030405</v>
      </c>
      <c r="I41" s="6" t="s">
        <v>240</v>
      </c>
    </row>
    <row r="42" spans="1:60" ht="17.25" customHeight="1">
      <c r="A42" s="79" t="s">
        <v>228</v>
      </c>
      <c r="B42" s="79" t="s">
        <v>247</v>
      </c>
      <c r="C42" s="6" t="s">
        <v>298</v>
      </c>
      <c r="D42" s="6" t="s">
        <v>283</v>
      </c>
      <c r="E42" s="6" t="s">
        <v>290</v>
      </c>
      <c r="F42" s="6"/>
      <c r="G42" s="6"/>
      <c r="H42" s="6" t="str">
        <f t="shared" si="1"/>
        <v>030605</v>
      </c>
      <c r="I42" s="6" t="s">
        <v>228</v>
      </c>
    </row>
    <row r="43" spans="1:60" ht="17.25" customHeight="1">
      <c r="A43" s="79" t="s">
        <v>224</v>
      </c>
      <c r="B43" s="79" t="s">
        <v>302</v>
      </c>
      <c r="C43" s="6" t="s">
        <v>265</v>
      </c>
      <c r="D43" s="6" t="s">
        <v>266</v>
      </c>
      <c r="E43" s="6" t="s">
        <v>268</v>
      </c>
      <c r="F43" s="6"/>
      <c r="G43" s="6"/>
      <c r="H43" s="6" t="str">
        <f t="shared" si="1"/>
        <v>030705</v>
      </c>
      <c r="I43" s="6" t="s">
        <v>224</v>
      </c>
    </row>
    <row r="44" spans="1:60" ht="17.25" customHeight="1">
      <c r="A44" s="79" t="s">
        <v>216</v>
      </c>
      <c r="B44" s="79" t="s">
        <v>297</v>
      </c>
      <c r="C44" s="6" t="s">
        <v>298</v>
      </c>
      <c r="D44" s="6" t="s">
        <v>161</v>
      </c>
      <c r="E44" s="6" t="s">
        <v>162</v>
      </c>
      <c r="F44" s="6"/>
      <c r="G44" s="6"/>
      <c r="H44" s="6" t="str">
        <f t="shared" si="1"/>
        <v>030607</v>
      </c>
      <c r="I44" s="6" t="s">
        <v>216</v>
      </c>
    </row>
    <row r="45" spans="1:60" ht="17.25" customHeight="1">
      <c r="A45" s="79" t="s">
        <v>200</v>
      </c>
      <c r="B45" s="79" t="s">
        <v>281</v>
      </c>
      <c r="C45" s="6" t="s">
        <v>265</v>
      </c>
      <c r="D45" s="6" t="s">
        <v>163</v>
      </c>
      <c r="E45" s="6"/>
      <c r="F45" s="6"/>
      <c r="G45" s="6"/>
      <c r="H45" s="6" t="str">
        <f t="shared" si="1"/>
        <v>0304</v>
      </c>
      <c r="I45" s="6" t="s">
        <v>200</v>
      </c>
    </row>
    <row r="46" spans="1:60" ht="17.25" customHeight="1">
      <c r="A46" s="79" t="s">
        <v>198</v>
      </c>
      <c r="B46" s="79" t="s">
        <v>280</v>
      </c>
      <c r="C46" s="6" t="s">
        <v>265</v>
      </c>
      <c r="D46" s="6" t="s">
        <v>164</v>
      </c>
      <c r="E46" s="6"/>
      <c r="F46" s="6"/>
      <c r="G46" s="6"/>
      <c r="H46" s="6" t="str">
        <f t="shared" si="1"/>
        <v>0305</v>
      </c>
      <c r="I46" s="6" t="s">
        <v>198</v>
      </c>
    </row>
    <row r="47" spans="1:60" ht="17.25" customHeight="1">
      <c r="A47" s="79" t="s">
        <v>196</v>
      </c>
      <c r="B47" s="79" t="s">
        <v>279</v>
      </c>
      <c r="C47" s="6" t="s">
        <v>265</v>
      </c>
      <c r="D47" s="6" t="s">
        <v>161</v>
      </c>
      <c r="E47" s="6"/>
      <c r="F47" s="6"/>
      <c r="G47" s="6"/>
      <c r="H47" s="6" t="str">
        <f t="shared" si="1"/>
        <v>0306</v>
      </c>
      <c r="I47" s="6" t="s">
        <v>196</v>
      </c>
    </row>
    <row r="48" spans="1:60" ht="17.25" customHeight="1">
      <c r="A48" s="79" t="s">
        <v>180</v>
      </c>
      <c r="B48" s="79" t="s">
        <v>262</v>
      </c>
      <c r="C48" s="6" t="s">
        <v>265</v>
      </c>
      <c r="D48" s="6" t="s">
        <v>266</v>
      </c>
      <c r="E48" s="6"/>
      <c r="F48" s="6"/>
      <c r="G48" s="6"/>
      <c r="H48" s="6" t="str">
        <f t="shared" si="1"/>
        <v>0307</v>
      </c>
      <c r="I48" s="6" t="s">
        <v>180</v>
      </c>
    </row>
    <row r="49" spans="1:60" ht="17.25" customHeight="1">
      <c r="A49" s="77" t="s">
        <v>160</v>
      </c>
      <c r="B49" s="77" t="s">
        <v>254</v>
      </c>
      <c r="C49" s="6" t="s">
        <v>160</v>
      </c>
      <c r="D49" s="6"/>
      <c r="E49" s="6"/>
      <c r="F49" s="6"/>
      <c r="G49" s="6"/>
      <c r="H49" s="6" t="str">
        <f t="shared" si="1"/>
        <v>03</v>
      </c>
      <c r="I49" s="6" t="s">
        <v>160</v>
      </c>
    </row>
    <row r="50" spans="1:60" ht="17.25" customHeight="1">
      <c r="A50" s="6" t="s">
        <v>230</v>
      </c>
      <c r="B50" s="6" t="s">
        <v>306</v>
      </c>
      <c r="C50" s="6" t="s">
        <v>163</v>
      </c>
      <c r="D50" s="6" t="s">
        <v>164</v>
      </c>
      <c r="E50" s="6"/>
      <c r="F50" s="6"/>
      <c r="G50" s="6"/>
      <c r="H50" s="6" t="str">
        <f t="shared" si="1"/>
        <v>0405</v>
      </c>
      <c r="I50" s="6" t="s">
        <v>230</v>
      </c>
    </row>
    <row r="51" spans="1:60" s="32" customFormat="1" ht="17.25" customHeight="1">
      <c r="A51" s="78" t="s">
        <v>163</v>
      </c>
      <c r="B51" s="78" t="s">
        <v>255</v>
      </c>
      <c r="C51" s="6" t="s">
        <v>163</v>
      </c>
      <c r="D51" s="6"/>
      <c r="E51" s="6"/>
      <c r="F51" s="6"/>
      <c r="G51" s="6"/>
      <c r="H51" s="6" t="str">
        <f t="shared" si="1"/>
        <v>04</v>
      </c>
      <c r="I51" s="6" t="s">
        <v>163</v>
      </c>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row>
    <row r="52" spans="1:60" s="30" customFormat="1" ht="17.25" customHeight="1">
      <c r="A52" s="78" t="s">
        <v>164</v>
      </c>
      <c r="B52" s="78" t="s">
        <v>256</v>
      </c>
      <c r="C52" s="6" t="s">
        <v>164</v>
      </c>
      <c r="D52" s="6"/>
      <c r="E52" s="6"/>
      <c r="F52" s="6"/>
      <c r="G52" s="6"/>
      <c r="H52" s="6" t="str">
        <f t="shared" si="1"/>
        <v>05</v>
      </c>
      <c r="I52" s="6" t="s">
        <v>164</v>
      </c>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row>
    <row r="53" spans="1:60" s="32" customFormat="1" ht="17.25" customHeight="1">
      <c r="A53" s="33" t="s">
        <v>768</v>
      </c>
      <c r="B53" s="33" t="s">
        <v>389</v>
      </c>
      <c r="C53" s="31" t="s">
        <v>270</v>
      </c>
      <c r="D53" s="31" t="s">
        <v>261</v>
      </c>
      <c r="E53" s="31" t="s">
        <v>272</v>
      </c>
      <c r="F53" s="31" t="s">
        <v>300</v>
      </c>
      <c r="G53" s="31"/>
      <c r="H53" s="31" t="str">
        <f t="shared" si="1"/>
        <v>06070405</v>
      </c>
      <c r="I53" s="33" t="s">
        <v>382</v>
      </c>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row>
    <row r="54" spans="1:60" s="30" customFormat="1" ht="17.25" customHeight="1">
      <c r="A54" s="29" t="s">
        <v>202</v>
      </c>
      <c r="B54" s="29" t="s">
        <v>282</v>
      </c>
      <c r="C54" s="29" t="s">
        <v>283</v>
      </c>
      <c r="D54" s="29" t="s">
        <v>266</v>
      </c>
      <c r="E54" s="29" t="s">
        <v>277</v>
      </c>
      <c r="F54" s="29"/>
      <c r="G54" s="29"/>
      <c r="H54" s="29" t="str">
        <f t="shared" si="1"/>
        <v>060704</v>
      </c>
      <c r="I54" s="29" t="s">
        <v>202</v>
      </c>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row>
    <row r="55" spans="1:60" ht="17.25" customHeight="1">
      <c r="A55" s="29" t="s">
        <v>212</v>
      </c>
      <c r="B55" s="34" t="s">
        <v>291</v>
      </c>
      <c r="C55" s="29" t="s">
        <v>270</v>
      </c>
      <c r="D55" s="29" t="s">
        <v>277</v>
      </c>
      <c r="E55" s="29" t="s">
        <v>290</v>
      </c>
      <c r="F55" s="29"/>
      <c r="G55" s="29"/>
      <c r="H55" s="29" t="str">
        <f t="shared" si="1"/>
        <v>060405</v>
      </c>
      <c r="I55" s="29" t="s">
        <v>212</v>
      </c>
    </row>
    <row r="56" spans="1:60" s="32" customFormat="1" ht="17.25" customHeight="1">
      <c r="A56" s="29" t="s">
        <v>220</v>
      </c>
      <c r="B56" s="29" t="s">
        <v>245</v>
      </c>
      <c r="C56" s="29" t="s">
        <v>294</v>
      </c>
      <c r="D56" s="29" t="s">
        <v>266</v>
      </c>
      <c r="E56" s="29" t="s">
        <v>300</v>
      </c>
      <c r="F56" s="29"/>
      <c r="G56" s="29"/>
      <c r="H56" s="29" t="str">
        <f t="shared" si="1"/>
        <v>060705</v>
      </c>
      <c r="I56" s="29" t="s">
        <v>220</v>
      </c>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60" s="32" customFormat="1" ht="17.25" customHeight="1">
      <c r="A57" s="29" t="s">
        <v>204</v>
      </c>
      <c r="B57" s="34" t="s">
        <v>284</v>
      </c>
      <c r="C57" s="29" t="s">
        <v>270</v>
      </c>
      <c r="D57" s="29" t="s">
        <v>277</v>
      </c>
      <c r="E57" s="29"/>
      <c r="F57" s="29"/>
      <c r="G57" s="29"/>
      <c r="H57" s="29" t="str">
        <f t="shared" si="1"/>
        <v>0604</v>
      </c>
      <c r="I57" s="29" t="s">
        <v>204</v>
      </c>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row>
    <row r="58" spans="1:60" s="30" customFormat="1" ht="17.25" customHeight="1">
      <c r="A58" s="29" t="s">
        <v>234</v>
      </c>
      <c r="B58" s="29" t="s">
        <v>248</v>
      </c>
      <c r="C58" s="29" t="s">
        <v>309</v>
      </c>
      <c r="D58" s="29" t="s">
        <v>310</v>
      </c>
      <c r="E58" s="29"/>
      <c r="F58" s="29"/>
      <c r="G58" s="29"/>
      <c r="H58" s="29" t="str">
        <f t="shared" si="1"/>
        <v>0605</v>
      </c>
      <c r="I58" s="29" t="s">
        <v>234</v>
      </c>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row>
    <row r="59" spans="1:60" s="30" customFormat="1" ht="17.25" customHeight="1">
      <c r="A59" s="29" t="s">
        <v>184</v>
      </c>
      <c r="B59" s="34" t="s">
        <v>269</v>
      </c>
      <c r="C59" s="29" t="s">
        <v>270</v>
      </c>
      <c r="D59" s="29" t="s">
        <v>266</v>
      </c>
      <c r="E59" s="29"/>
      <c r="F59" s="29"/>
      <c r="G59" s="29"/>
      <c r="H59" s="29" t="str">
        <f t="shared" si="1"/>
        <v>0607</v>
      </c>
      <c r="I59" s="29" t="s">
        <v>184</v>
      </c>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row>
    <row r="60" spans="1:60" s="30" customFormat="1" ht="17.25" customHeight="1">
      <c r="A60" s="29" t="s">
        <v>161</v>
      </c>
      <c r="B60" s="34" t="s">
        <v>257</v>
      </c>
      <c r="C60" s="29" t="s">
        <v>161</v>
      </c>
      <c r="D60" s="29"/>
      <c r="E60" s="29"/>
      <c r="F60" s="29"/>
      <c r="G60" s="29"/>
      <c r="H60" s="29" t="str">
        <f t="shared" si="1"/>
        <v>06</v>
      </c>
      <c r="I60" s="29" t="s">
        <v>161</v>
      </c>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row>
    <row r="61" spans="1:60" ht="17.25" customHeight="1">
      <c r="A61" s="33" t="s">
        <v>764</v>
      </c>
      <c r="B61" s="33" t="s">
        <v>390</v>
      </c>
      <c r="C61" s="31" t="s">
        <v>261</v>
      </c>
      <c r="D61" s="31" t="s">
        <v>272</v>
      </c>
      <c r="E61" s="31" t="s">
        <v>268</v>
      </c>
      <c r="F61" s="33"/>
      <c r="G61" s="31"/>
      <c r="H61" s="31" t="str">
        <f t="shared" si="1"/>
        <v>070405</v>
      </c>
      <c r="I61" s="33" t="s">
        <v>376</v>
      </c>
    </row>
    <row r="62" spans="1:60" s="30" customFormat="1" ht="17.25" customHeight="1">
      <c r="A62" s="29" t="s">
        <v>186</v>
      </c>
      <c r="B62" s="34" t="s">
        <v>271</v>
      </c>
      <c r="C62" s="29" t="s">
        <v>266</v>
      </c>
      <c r="D62" s="29" t="s">
        <v>272</v>
      </c>
      <c r="E62" s="29"/>
      <c r="F62" s="29"/>
      <c r="G62" s="29"/>
      <c r="H62" s="29" t="str">
        <f t="shared" si="1"/>
        <v>0704</v>
      </c>
      <c r="I62" s="29" t="s">
        <v>186</v>
      </c>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row>
    <row r="63" spans="1:60" s="30" customFormat="1" ht="17.25" customHeight="1">
      <c r="A63" s="29" t="s">
        <v>182</v>
      </c>
      <c r="B63" s="29" t="s">
        <v>267</v>
      </c>
      <c r="C63" s="29" t="s">
        <v>266</v>
      </c>
      <c r="D63" s="29" t="s">
        <v>268</v>
      </c>
      <c r="E63" s="29"/>
      <c r="F63" s="29"/>
      <c r="G63" s="29"/>
      <c r="H63" s="29" t="str">
        <f t="shared" si="1"/>
        <v>0705</v>
      </c>
      <c r="I63" s="29" t="s">
        <v>182</v>
      </c>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row>
    <row r="64" spans="1:60" s="30" customFormat="1" ht="17.25" customHeight="1">
      <c r="A64" s="77" t="s">
        <v>162</v>
      </c>
      <c r="B64" s="77" t="s">
        <v>258</v>
      </c>
      <c r="C64" s="6" t="s">
        <v>162</v>
      </c>
      <c r="D64" s="6"/>
      <c r="E64" s="6"/>
      <c r="F64" s="6"/>
      <c r="G64" s="6"/>
      <c r="H64" s="6" t="str">
        <f t="shared" si="1"/>
        <v>07</v>
      </c>
      <c r="I64" s="6" t="s">
        <v>162</v>
      </c>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row>
  </sheetData>
  <autoFilter ref="A1:I64" xr:uid="{8D2B3F31-E670-471E-AF49-5FD7EACAF495}">
    <sortState xmlns:xlrd2="http://schemas.microsoft.com/office/spreadsheetml/2017/richdata2" ref="A2:I64">
      <sortCondition ref="C1:C64"/>
    </sortState>
  </autoFilter>
  <phoneticPr fontId="1"/>
  <conditionalFormatting sqref="H2:H64">
    <cfRule type="duplicateValues" dxfId="24" priority="9"/>
  </conditionalFormatting>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Q10"/>
  <sheetViews>
    <sheetView workbookViewId="0">
      <selection activeCell="B9" sqref="B9"/>
    </sheetView>
  </sheetViews>
  <sheetFormatPr defaultRowHeight="13.5"/>
  <cols>
    <col min="1" max="1" width="10.5" bestFit="1" customWidth="1"/>
    <col min="3" max="3" width="17.875" bestFit="1" customWidth="1"/>
    <col min="5" max="5" width="10.5" bestFit="1" customWidth="1"/>
    <col min="6" max="6" width="13.375" bestFit="1" customWidth="1"/>
    <col min="8" max="8" width="9" customWidth="1"/>
  </cols>
  <sheetData>
    <row r="1" spans="1:17">
      <c r="A1" s="3" t="s">
        <v>318</v>
      </c>
      <c r="B1" s="3" t="s">
        <v>319</v>
      </c>
      <c r="C1" s="3" t="s">
        <v>320</v>
      </c>
      <c r="D1" s="3" t="s">
        <v>156</v>
      </c>
      <c r="E1" s="3" t="s">
        <v>321</v>
      </c>
      <c r="F1" s="3" t="s">
        <v>322</v>
      </c>
      <c r="G1" s="3" t="s">
        <v>323</v>
      </c>
      <c r="H1" s="3"/>
      <c r="I1" s="3" t="s">
        <v>324</v>
      </c>
      <c r="J1" s="3"/>
      <c r="K1" s="3" t="s">
        <v>325</v>
      </c>
      <c r="L1" s="3"/>
      <c r="M1" s="3" t="s">
        <v>326</v>
      </c>
      <c r="N1" s="3"/>
      <c r="O1" s="3" t="s">
        <v>327</v>
      </c>
      <c r="P1" s="3" t="s">
        <v>328</v>
      </c>
      <c r="Q1" s="3" t="s">
        <v>329</v>
      </c>
    </row>
    <row r="2" spans="1:17">
      <c r="A2" s="3" t="str">
        <f>IF(学生団体役職者名簿!B9="","",学生団体役職者名簿!B9)</f>
        <v/>
      </c>
      <c r="B2" s="3">
        <f>COUNTIF($A$1:A2,A2)</f>
        <v>1</v>
      </c>
      <c r="C2" s="3" t="str">
        <f>A2&amp;B2</f>
        <v>1</v>
      </c>
      <c r="D2" s="3" t="s">
        <v>158</v>
      </c>
      <c r="E2" s="3" t="str">
        <f>IF(B2=1,A2,"")</f>
        <v/>
      </c>
      <c r="F2" s="3" t="str">
        <f>IF(E2="","",E2&amp;"1")</f>
        <v/>
      </c>
      <c r="G2" s="3" t="str">
        <f t="shared" ref="G2:G8" si="0">IFERROR(VLOOKUP(F2,C2:D9,2,FALSE),"")</f>
        <v/>
      </c>
      <c r="H2" s="3" t="str">
        <f>IF(E2="","",E2&amp;"2")</f>
        <v/>
      </c>
      <c r="I2" s="3" t="str">
        <f t="shared" ref="I2:I8" si="1">IFERROR(VLOOKUP(H2,C2:D9,2,FALSE),"")</f>
        <v/>
      </c>
      <c r="J2" s="3" t="str">
        <f>IF(E2="","",E2&amp;"3")</f>
        <v/>
      </c>
      <c r="K2" s="3" t="str">
        <f t="shared" ref="K2:K8" si="2">IFERROR(VLOOKUP(J2,C2:D9,2,FALSE),"")</f>
        <v/>
      </c>
      <c r="L2" s="3" t="str">
        <f>IF(E2="","",E2&amp;"4")</f>
        <v/>
      </c>
      <c r="M2" s="3" t="str">
        <f t="shared" ref="M2:M8" si="3">IFERROR(VLOOKUP(L2,C2:D9,2,FALSE),"")</f>
        <v/>
      </c>
      <c r="N2" s="3" t="str">
        <f>IF(E2="","",E2&amp;"5")</f>
        <v/>
      </c>
      <c r="O2" s="3" t="str">
        <f t="shared" ref="O2:O8" si="4">IFERROR(VLOOKUP(N2,C2:D9,2,FALSE),"")</f>
        <v/>
      </c>
      <c r="P2" s="3" t="str">
        <f>G2&amp;I2&amp;K2&amp;M2&amp;O2</f>
        <v/>
      </c>
      <c r="Q2" s="3" t="str">
        <f>IFERROR(VLOOKUP(P2,役職区分分解!H:I,2,FALSE),"")</f>
        <v/>
      </c>
    </row>
    <row r="3" spans="1:17">
      <c r="A3" s="3" t="str">
        <f>IF(学生団体役職者名簿!B10="","",学生団体役職者名簿!B10)</f>
        <v/>
      </c>
      <c r="B3" s="3">
        <f>COUNTIF($A$1:A3,A3)</f>
        <v>2</v>
      </c>
      <c r="C3" s="3" t="str">
        <f t="shared" ref="C3:C9" si="5">A3&amp;B3</f>
        <v>2</v>
      </c>
      <c r="D3" s="3" t="s">
        <v>159</v>
      </c>
      <c r="E3" s="3" t="str">
        <f t="shared" ref="E3:E9" si="6">IF(B3=1,A3,"")</f>
        <v/>
      </c>
      <c r="F3" s="3" t="str">
        <f t="shared" ref="F3:F9" si="7">IF(E3="","",E3&amp;"1")</f>
        <v/>
      </c>
      <c r="G3" s="3" t="str">
        <f t="shared" si="0"/>
        <v/>
      </c>
      <c r="H3" s="3" t="str">
        <f t="shared" ref="H3:H9" si="8">IF(E3="","",E3&amp;"2")</f>
        <v/>
      </c>
      <c r="I3" s="3" t="str">
        <f t="shared" si="1"/>
        <v/>
      </c>
      <c r="J3" s="3" t="str">
        <f t="shared" ref="J3:J9" si="9">IF(E3="","",E3&amp;"3")</f>
        <v/>
      </c>
      <c r="K3" s="3" t="str">
        <f t="shared" si="2"/>
        <v/>
      </c>
      <c r="L3" s="3" t="str">
        <f t="shared" ref="L3:L9" si="10">IF(E3="","",E3&amp;"4")</f>
        <v/>
      </c>
      <c r="M3" s="3" t="str">
        <f t="shared" si="3"/>
        <v/>
      </c>
      <c r="N3" s="3" t="str">
        <f t="shared" ref="N3:N9" si="11">IF(E3="","",E3&amp;"5")</f>
        <v/>
      </c>
      <c r="O3" s="3" t="str">
        <f t="shared" si="4"/>
        <v/>
      </c>
      <c r="P3" s="3" t="str">
        <f t="shared" ref="P3:P7" si="12">G3&amp;I3&amp;K3&amp;M3&amp;O3</f>
        <v/>
      </c>
      <c r="Q3" s="3" t="str">
        <f>IFERROR(VLOOKUP(P3,役職区分分解!H:I,2,FALSE),"")</f>
        <v/>
      </c>
    </row>
    <row r="4" spans="1:17">
      <c r="A4" s="3" t="str">
        <f>IF(学生団体役職者名簿!B11="","",学生団体役職者名簿!B11)</f>
        <v/>
      </c>
      <c r="B4" s="3">
        <f>COUNTIF($A$1:A4,A4)</f>
        <v>3</v>
      </c>
      <c r="C4" s="3" t="str">
        <f t="shared" si="5"/>
        <v>3</v>
      </c>
      <c r="D4" s="3" t="s">
        <v>160</v>
      </c>
      <c r="E4" s="3" t="str">
        <f t="shared" si="6"/>
        <v/>
      </c>
      <c r="F4" s="3" t="str">
        <f t="shared" si="7"/>
        <v/>
      </c>
      <c r="G4" s="3" t="str">
        <f t="shared" si="0"/>
        <v/>
      </c>
      <c r="H4" s="3" t="str">
        <f t="shared" si="8"/>
        <v/>
      </c>
      <c r="I4" s="3" t="str">
        <f t="shared" si="1"/>
        <v/>
      </c>
      <c r="J4" s="3" t="str">
        <f t="shared" si="9"/>
        <v/>
      </c>
      <c r="K4" s="3" t="str">
        <f t="shared" si="2"/>
        <v/>
      </c>
      <c r="L4" s="3" t="str">
        <f t="shared" si="10"/>
        <v/>
      </c>
      <c r="M4" s="3" t="str">
        <f t="shared" si="3"/>
        <v/>
      </c>
      <c r="N4" s="3" t="str">
        <f t="shared" si="11"/>
        <v/>
      </c>
      <c r="O4" s="3" t="str">
        <f t="shared" si="4"/>
        <v/>
      </c>
      <c r="P4" s="3" t="str">
        <f t="shared" si="12"/>
        <v/>
      </c>
      <c r="Q4" s="3" t="str">
        <f>IFERROR(VLOOKUP(P4,役職区分分解!H:I,2,FALSE),"")</f>
        <v/>
      </c>
    </row>
    <row r="5" spans="1:17">
      <c r="A5" s="3" t="str">
        <f>IF(学生団体役職者名簿!B12="","",学生団体役職者名簿!B12)</f>
        <v/>
      </c>
      <c r="B5" s="3">
        <f>COUNTIF($A$1:A5,A5)</f>
        <v>4</v>
      </c>
      <c r="C5" s="3" t="str">
        <f t="shared" si="5"/>
        <v>4</v>
      </c>
      <c r="D5" s="3" t="s">
        <v>161</v>
      </c>
      <c r="E5" s="3" t="str">
        <f t="shared" si="6"/>
        <v/>
      </c>
      <c r="F5" s="3" t="str">
        <f t="shared" si="7"/>
        <v/>
      </c>
      <c r="G5" s="3" t="str">
        <f t="shared" si="0"/>
        <v/>
      </c>
      <c r="H5" s="3" t="str">
        <f t="shared" si="8"/>
        <v/>
      </c>
      <c r="I5" s="3" t="str">
        <f t="shared" si="1"/>
        <v/>
      </c>
      <c r="J5" s="3" t="str">
        <f t="shared" si="9"/>
        <v/>
      </c>
      <c r="K5" s="3" t="str">
        <f t="shared" si="2"/>
        <v/>
      </c>
      <c r="L5" s="3" t="str">
        <f t="shared" si="10"/>
        <v/>
      </c>
      <c r="M5" s="3" t="str">
        <f t="shared" si="3"/>
        <v/>
      </c>
      <c r="N5" s="3" t="str">
        <f t="shared" si="11"/>
        <v/>
      </c>
      <c r="O5" s="3" t="str">
        <f t="shared" si="4"/>
        <v/>
      </c>
      <c r="P5" s="3" t="str">
        <f t="shared" si="12"/>
        <v/>
      </c>
      <c r="Q5" s="3" t="str">
        <f>IFERROR(VLOOKUP(P5,役職区分分解!H:I,2,FALSE),"")</f>
        <v/>
      </c>
    </row>
    <row r="6" spans="1:17">
      <c r="A6" s="3" t="str">
        <f>IF(学生団体役職者名簿!B13="","",学生団体役職者名簿!B13)</f>
        <v/>
      </c>
      <c r="B6" s="3">
        <f>COUNTIF($A$1:A6,A6)</f>
        <v>5</v>
      </c>
      <c r="C6" s="3" t="str">
        <f t="shared" si="5"/>
        <v>5</v>
      </c>
      <c r="D6" s="3" t="s">
        <v>162</v>
      </c>
      <c r="E6" s="3" t="str">
        <f t="shared" si="6"/>
        <v/>
      </c>
      <c r="F6" s="3" t="str">
        <f t="shared" si="7"/>
        <v/>
      </c>
      <c r="G6" s="3" t="str">
        <f t="shared" si="0"/>
        <v/>
      </c>
      <c r="H6" s="3" t="str">
        <f t="shared" si="8"/>
        <v/>
      </c>
      <c r="I6" s="3" t="str">
        <f t="shared" si="1"/>
        <v/>
      </c>
      <c r="J6" s="3" t="str">
        <f t="shared" si="9"/>
        <v/>
      </c>
      <c r="K6" s="3" t="str">
        <f t="shared" si="2"/>
        <v/>
      </c>
      <c r="L6" s="3" t="str">
        <f t="shared" si="10"/>
        <v/>
      </c>
      <c r="M6" s="3" t="str">
        <f t="shared" si="3"/>
        <v/>
      </c>
      <c r="N6" s="3" t="str">
        <f t="shared" si="11"/>
        <v/>
      </c>
      <c r="O6" s="3" t="str">
        <f t="shared" si="4"/>
        <v/>
      </c>
      <c r="P6" s="3" t="str">
        <f t="shared" si="12"/>
        <v/>
      </c>
      <c r="Q6" s="3" t="str">
        <f>IFERROR(VLOOKUP(P6,役職区分分解!H:I,2,FALSE),"")</f>
        <v/>
      </c>
    </row>
    <row r="7" spans="1:17">
      <c r="A7" s="3" t="str">
        <f>IF(学生団体役職者名簿!B14="","",学生団体役職者名簿!B14)</f>
        <v/>
      </c>
      <c r="B7" s="3">
        <f>COUNTIF($A$1:A7,A7)</f>
        <v>6</v>
      </c>
      <c r="C7" s="3" t="str">
        <f t="shared" si="5"/>
        <v>6</v>
      </c>
      <c r="D7" s="3" t="s">
        <v>163</v>
      </c>
      <c r="E7" s="3" t="str">
        <f t="shared" si="6"/>
        <v/>
      </c>
      <c r="F7" s="3" t="str">
        <f t="shared" si="7"/>
        <v/>
      </c>
      <c r="G7" s="3" t="str">
        <f t="shared" si="0"/>
        <v/>
      </c>
      <c r="H7" s="3" t="str">
        <f t="shared" si="8"/>
        <v/>
      </c>
      <c r="I7" s="3" t="str">
        <f t="shared" si="1"/>
        <v/>
      </c>
      <c r="J7" s="3" t="str">
        <f t="shared" si="9"/>
        <v/>
      </c>
      <c r="K7" s="3" t="str">
        <f t="shared" si="2"/>
        <v/>
      </c>
      <c r="L7" s="3" t="str">
        <f t="shared" si="10"/>
        <v/>
      </c>
      <c r="M7" s="3" t="str">
        <f t="shared" si="3"/>
        <v/>
      </c>
      <c r="N7" s="3" t="str">
        <f t="shared" si="11"/>
        <v/>
      </c>
      <c r="O7" s="3" t="str">
        <f t="shared" si="4"/>
        <v/>
      </c>
      <c r="P7" s="3" t="str">
        <f t="shared" si="12"/>
        <v/>
      </c>
      <c r="Q7" s="3" t="str">
        <f>IFERROR(VLOOKUP(P7,役職区分分解!H:I,2,FALSE),"")</f>
        <v/>
      </c>
    </row>
    <row r="8" spans="1:17">
      <c r="A8" s="3" t="str">
        <f>IF(学生団体役職者名簿!B15="","",学生団体役職者名簿!B15)</f>
        <v/>
      </c>
      <c r="B8" s="3">
        <f>COUNTIF($A$1:A8,A8)</f>
        <v>7</v>
      </c>
      <c r="C8" s="3" t="str">
        <f t="shared" ref="C8" si="13">A8&amp;B8</f>
        <v>7</v>
      </c>
      <c r="D8" s="3" t="s">
        <v>164</v>
      </c>
      <c r="E8" s="3" t="str">
        <f t="shared" ref="E8" si="14">IF(B8=1,A8,"")</f>
        <v/>
      </c>
      <c r="F8" s="3" t="str">
        <f t="shared" ref="F8" si="15">IF(E8="","",E8&amp;"1")</f>
        <v/>
      </c>
      <c r="G8" s="3" t="str">
        <f t="shared" si="0"/>
        <v/>
      </c>
      <c r="H8" s="3" t="str">
        <f t="shared" ref="H8" si="16">IF(E8="","",E8&amp;"2")</f>
        <v/>
      </c>
      <c r="I8" s="3" t="str">
        <f t="shared" si="1"/>
        <v/>
      </c>
      <c r="J8" s="3" t="str">
        <f t="shared" ref="J8" si="17">IF(E8="","",E8&amp;"3")</f>
        <v/>
      </c>
      <c r="K8" s="3" t="str">
        <f t="shared" si="2"/>
        <v/>
      </c>
      <c r="L8" s="3" t="str">
        <f t="shared" ref="L8" si="18">IF(E8="","",E8&amp;"4")</f>
        <v/>
      </c>
      <c r="M8" s="3" t="str">
        <f t="shared" si="3"/>
        <v/>
      </c>
      <c r="N8" s="3" t="str">
        <f t="shared" ref="N8" si="19">IF(E8="","",E8&amp;"5")</f>
        <v/>
      </c>
      <c r="O8" s="3" t="str">
        <f t="shared" si="4"/>
        <v/>
      </c>
      <c r="P8" s="3" t="str">
        <f t="shared" ref="P8" si="20">G8&amp;I8&amp;K8&amp;M8&amp;O8</f>
        <v/>
      </c>
      <c r="Q8" s="3" t="str">
        <f>IFERROR(VLOOKUP(P8,役職区分分解!H:I,2,FALSE),"")</f>
        <v/>
      </c>
    </row>
    <row r="9" spans="1:17">
      <c r="A9" s="3" t="str">
        <f>IF(学生団体役職者名簿!B16="","",学生団体役職者名簿!B16)</f>
        <v/>
      </c>
      <c r="B9" s="3">
        <f>COUNTIF($A$1:A9,A9)</f>
        <v>8</v>
      </c>
      <c r="C9" s="3" t="str">
        <f t="shared" si="5"/>
        <v>8</v>
      </c>
      <c r="D9" s="3" t="s">
        <v>164</v>
      </c>
      <c r="E9" s="3" t="str">
        <f t="shared" si="6"/>
        <v/>
      </c>
      <c r="F9" s="3" t="str">
        <f t="shared" si="7"/>
        <v/>
      </c>
      <c r="G9" s="3" t="str">
        <f t="shared" ref="G9" si="21">IFERROR(VLOOKUP(F9,C9:D15,2,FALSE),"")</f>
        <v/>
      </c>
      <c r="H9" s="3" t="str">
        <f t="shared" si="8"/>
        <v/>
      </c>
      <c r="I9" s="3" t="str">
        <f>IFERROR(VLOOKUP(H9,C9:D15,2,FALSE),"")</f>
        <v/>
      </c>
      <c r="J9" s="3" t="str">
        <f t="shared" si="9"/>
        <v/>
      </c>
      <c r="K9" s="3" t="str">
        <f>IFERROR(VLOOKUP(J9,C9:D15,2,FALSE),"")</f>
        <v/>
      </c>
      <c r="L9" s="3" t="str">
        <f t="shared" si="10"/>
        <v/>
      </c>
      <c r="M9" s="3" t="str">
        <f t="shared" ref="M9" si="22">IFERROR(VLOOKUP(L9,C9:D15,2,FALSE),"")</f>
        <v/>
      </c>
      <c r="N9" s="3" t="str">
        <f t="shared" si="11"/>
        <v/>
      </c>
      <c r="O9" s="3" t="str">
        <f t="shared" ref="O9" si="23">IFERROR(VLOOKUP(N9,C9:D15,2,FALSE),"")</f>
        <v/>
      </c>
      <c r="P9" s="3" t="str">
        <f>G9&amp;I9&amp;K9&amp;M9&amp;O9</f>
        <v/>
      </c>
      <c r="Q9" s="3" t="str">
        <f>IFERROR(VLOOKUP(P9,役職区分分解!H:I,2,FALSE),"")</f>
        <v/>
      </c>
    </row>
    <row r="10" spans="1:17">
      <c r="O10" s="7"/>
      <c r="P10" s="7"/>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FF00"/>
  </sheetPr>
  <dimension ref="A1:K22"/>
  <sheetViews>
    <sheetView view="pageBreakPreview" topLeftCell="A6" zoomScaleNormal="100" zoomScaleSheetLayoutView="100" workbookViewId="0">
      <selection activeCell="H7" sqref="H7"/>
    </sheetView>
  </sheetViews>
  <sheetFormatPr defaultColWidth="9" defaultRowHeight="13.5"/>
  <cols>
    <col min="1" max="1" width="25.125" style="53" customWidth="1"/>
    <col min="2" max="2" width="15.375" style="53" customWidth="1"/>
    <col min="3" max="3" width="18.625" style="53" customWidth="1"/>
    <col min="4" max="4" width="13.375" style="53" customWidth="1"/>
    <col min="5" max="5" width="6.25" style="53" customWidth="1"/>
    <col min="6" max="6" width="8.125" style="53" hidden="1" customWidth="1"/>
    <col min="7" max="7" width="19.5" style="53" customWidth="1"/>
    <col min="8" max="8" width="27.75" style="53" customWidth="1"/>
    <col min="9" max="9" width="2.875" style="53" customWidth="1"/>
    <col min="10" max="10" width="10.875" style="53" hidden="1" customWidth="1"/>
    <col min="11" max="16384" width="9" style="53"/>
  </cols>
  <sheetData>
    <row r="1" spans="1:11" s="40" customFormat="1" ht="17.25" customHeight="1">
      <c r="A1" s="27" t="s">
        <v>362</v>
      </c>
      <c r="B1" s="39"/>
      <c r="C1" s="39"/>
      <c r="D1" s="39"/>
      <c r="E1" s="39"/>
      <c r="F1" s="39"/>
      <c r="G1" s="112" t="s">
        <v>777</v>
      </c>
      <c r="H1" s="112"/>
    </row>
    <row r="2" spans="1:11" s="40" customFormat="1" ht="18" customHeight="1">
      <c r="A2" s="41" t="str">
        <f>IFERROR(VLOOKUP(G6,団体コード!A:B,2,0),"")</f>
        <v/>
      </c>
      <c r="B2" s="39"/>
      <c r="C2" s="39"/>
      <c r="D2" s="39"/>
      <c r="E2" s="73"/>
      <c r="F2" s="73"/>
      <c r="G2" s="39"/>
      <c r="H2" s="73" t="s">
        <v>155</v>
      </c>
    </row>
    <row r="3" spans="1:11" s="40" customFormat="1" ht="18.75">
      <c r="A3" s="113" t="s">
        <v>801</v>
      </c>
      <c r="B3" s="114"/>
      <c r="C3" s="114"/>
      <c r="D3" s="114"/>
      <c r="E3" s="114"/>
      <c r="F3" s="114"/>
      <c r="G3" s="114"/>
      <c r="H3" s="114"/>
    </row>
    <row r="4" spans="1:11" s="40" customFormat="1" ht="22.5" customHeight="1" thickBot="1">
      <c r="A4" s="115" t="s">
        <v>357</v>
      </c>
      <c r="B4" s="115"/>
      <c r="C4" s="115"/>
      <c r="D4" s="115"/>
      <c r="E4" s="115"/>
      <c r="F4" s="115"/>
      <c r="G4" s="115"/>
      <c r="H4" s="115"/>
    </row>
    <row r="5" spans="1:11" s="47" customFormat="1" ht="33" customHeight="1">
      <c r="A5" s="42"/>
      <c r="B5" s="38"/>
      <c r="C5" s="55"/>
      <c r="D5" s="120" t="s">
        <v>364</v>
      </c>
      <c r="E5" s="121"/>
      <c r="F5" s="44"/>
      <c r="G5" s="116" t="s">
        <v>344</v>
      </c>
      <c r="H5" s="117"/>
      <c r="I5" s="45"/>
      <c r="J5" s="46" t="s">
        <v>317</v>
      </c>
    </row>
    <row r="6" spans="1:11" s="40" customFormat="1" ht="33" customHeight="1" thickBot="1">
      <c r="A6" s="48"/>
      <c r="B6" s="39"/>
      <c r="C6" s="55"/>
      <c r="D6" s="122" t="s">
        <v>363</v>
      </c>
      <c r="E6" s="123"/>
      <c r="F6" s="49"/>
      <c r="G6" s="118" t="s">
        <v>778</v>
      </c>
      <c r="H6" s="119"/>
      <c r="I6" s="50"/>
      <c r="J6" s="51" t="e">
        <f>VLOOKUP(G6,団体コード!A:B,2,FALSE)</f>
        <v>#N/A</v>
      </c>
    </row>
    <row r="7" spans="1:11" s="40" customFormat="1" ht="29.25" customHeight="1" thickBot="1">
      <c r="A7" s="72" t="s">
        <v>358</v>
      </c>
      <c r="B7" s="73"/>
      <c r="C7" s="39"/>
      <c r="D7" s="39"/>
      <c r="E7" s="39"/>
      <c r="F7" s="39"/>
      <c r="G7" s="39"/>
      <c r="H7" s="39"/>
      <c r="K7" s="52"/>
    </row>
    <row r="8" spans="1:11" s="40" customFormat="1" ht="32.25" customHeight="1">
      <c r="A8" s="67" t="s">
        <v>350</v>
      </c>
      <c r="B8" s="24" t="s">
        <v>347</v>
      </c>
      <c r="C8" s="24" t="s">
        <v>348</v>
      </c>
      <c r="D8" s="24" t="s">
        <v>397</v>
      </c>
      <c r="E8" s="24" t="s">
        <v>349</v>
      </c>
      <c r="F8" s="25" t="s">
        <v>157</v>
      </c>
      <c r="G8" s="20" t="s">
        <v>351</v>
      </c>
      <c r="H8" s="26" t="s">
        <v>419</v>
      </c>
    </row>
    <row r="9" spans="1:11" s="56" customFormat="1" ht="24.75" customHeight="1">
      <c r="A9" s="68" t="s">
        <v>352</v>
      </c>
      <c r="B9" s="18"/>
      <c r="C9" s="18"/>
      <c r="D9" s="18"/>
      <c r="E9" s="18"/>
      <c r="F9" s="74"/>
      <c r="G9" s="57"/>
      <c r="H9" s="82" t="str">
        <f>IF(B9="","","s"&amp;RIGHT(B9,7)&amp;"@u.tsukuba.ac.jp")</f>
        <v/>
      </c>
    </row>
    <row r="10" spans="1:11" s="56" customFormat="1" ht="24.75" customHeight="1">
      <c r="A10" s="68" t="s">
        <v>353</v>
      </c>
      <c r="B10" s="18"/>
      <c r="C10" s="18"/>
      <c r="D10" s="18"/>
      <c r="E10" s="18"/>
      <c r="F10" s="74"/>
      <c r="G10" s="57"/>
      <c r="H10" s="82" t="str">
        <f t="shared" ref="H10:H16" si="0">IF(B10="","","s"&amp;RIGHT(B10,7)&amp;"@u.tsukuba.ac.jp")</f>
        <v/>
      </c>
    </row>
    <row r="11" spans="1:11" s="56" customFormat="1" ht="24.75" customHeight="1">
      <c r="A11" s="68" t="s">
        <v>353</v>
      </c>
      <c r="B11" s="18"/>
      <c r="C11" s="18"/>
      <c r="D11" s="18"/>
      <c r="E11" s="18"/>
      <c r="F11" s="74"/>
      <c r="G11" s="57"/>
      <c r="H11" s="82" t="str">
        <f t="shared" si="0"/>
        <v/>
      </c>
    </row>
    <row r="12" spans="1:11" s="56" customFormat="1" ht="24.75" customHeight="1">
      <c r="A12" s="68" t="s">
        <v>354</v>
      </c>
      <c r="B12" s="18"/>
      <c r="C12" s="18"/>
      <c r="D12" s="18"/>
      <c r="E12" s="18"/>
      <c r="F12" s="74"/>
      <c r="G12" s="57"/>
      <c r="H12" s="82" t="str">
        <f t="shared" si="0"/>
        <v/>
      </c>
    </row>
    <row r="13" spans="1:11" s="56" customFormat="1" ht="24.75" customHeight="1">
      <c r="A13" s="68" t="s">
        <v>355</v>
      </c>
      <c r="B13" s="18"/>
      <c r="C13" s="18"/>
      <c r="D13" s="18"/>
      <c r="E13" s="18"/>
      <c r="F13" s="74"/>
      <c r="G13" s="57"/>
      <c r="H13" s="82" t="str">
        <f t="shared" si="0"/>
        <v/>
      </c>
    </row>
    <row r="14" spans="1:11" s="56" customFormat="1" ht="24.75" customHeight="1">
      <c r="A14" s="68" t="s">
        <v>407</v>
      </c>
      <c r="B14" s="18"/>
      <c r="C14" s="18"/>
      <c r="D14" s="18"/>
      <c r="E14" s="18"/>
      <c r="F14" s="74"/>
      <c r="G14" s="57"/>
      <c r="H14" s="82" t="str">
        <f t="shared" si="0"/>
        <v/>
      </c>
    </row>
    <row r="15" spans="1:11" s="56" customFormat="1" ht="24.75" customHeight="1">
      <c r="A15" s="68" t="s">
        <v>356</v>
      </c>
      <c r="B15" s="18"/>
      <c r="C15" s="18"/>
      <c r="D15" s="18"/>
      <c r="E15" s="18"/>
      <c r="F15" s="74"/>
      <c r="G15" s="57"/>
      <c r="H15" s="82" t="str">
        <f t="shared" ref="H15" si="1">IF(B15="","","s"&amp;RIGHT(B15,7)&amp;"@u.tsukuba.ac.jp")</f>
        <v/>
      </c>
    </row>
    <row r="16" spans="1:11" s="56" customFormat="1" ht="24.75" customHeight="1" thickBot="1">
      <c r="A16" s="102" t="s">
        <v>356</v>
      </c>
      <c r="B16" s="103"/>
      <c r="C16" s="103"/>
      <c r="D16" s="103"/>
      <c r="E16" s="103"/>
      <c r="F16" s="104"/>
      <c r="G16" s="105"/>
      <c r="H16" s="106" t="str">
        <f t="shared" si="0"/>
        <v/>
      </c>
    </row>
    <row r="17" spans="1:8">
      <c r="A17" s="54" t="s">
        <v>165</v>
      </c>
      <c r="F17" s="54"/>
    </row>
    <row r="18" spans="1:8" ht="14.25" thickBot="1"/>
    <row r="19" spans="1:8" ht="27.75" customHeight="1" thickBot="1">
      <c r="A19" s="69" t="s">
        <v>418</v>
      </c>
      <c r="B19" s="110"/>
      <c r="C19" s="111"/>
    </row>
    <row r="20" spans="1:8" ht="44.25" customHeight="1">
      <c r="A20" s="108" t="s">
        <v>420</v>
      </c>
      <c r="B20" s="108"/>
      <c r="C20" s="108"/>
      <c r="D20" s="108"/>
      <c r="E20" s="108"/>
      <c r="F20" s="108"/>
      <c r="G20" s="108"/>
      <c r="H20" s="108"/>
    </row>
    <row r="21" spans="1:8" ht="20.25" customHeight="1">
      <c r="A21" s="109" t="s">
        <v>421</v>
      </c>
      <c r="B21" s="109"/>
      <c r="C21" s="109"/>
      <c r="D21" s="109"/>
      <c r="E21" s="109"/>
      <c r="F21" s="109"/>
      <c r="G21" s="109"/>
      <c r="H21" s="109"/>
    </row>
    <row r="22" spans="1:8" ht="41.25" customHeight="1">
      <c r="A22" s="107" t="s">
        <v>422</v>
      </c>
      <c r="B22" s="107"/>
      <c r="C22" s="107"/>
      <c r="D22" s="107"/>
      <c r="E22" s="107"/>
      <c r="F22" s="107"/>
      <c r="G22" s="107"/>
      <c r="H22" s="107"/>
    </row>
  </sheetData>
  <sheetProtection algorithmName="SHA-512" hashValue="+8V3aFkKj2rYza1NIt04bt5kkkMcOxoQVmuOnUmrSzE4joJYlfuEawRuXdkcoDrd1r0dpc2b/HzlCNMKHE9W4Q==" saltValue="02St1ahrv0Ro3nBvEk/akA==" spinCount="100000" sheet="1" objects="1" scenarios="1"/>
  <dataConsolidate/>
  <mergeCells count="11">
    <mergeCell ref="A22:H22"/>
    <mergeCell ref="A20:H20"/>
    <mergeCell ref="A21:H21"/>
    <mergeCell ref="B19:C19"/>
    <mergeCell ref="G1:H1"/>
    <mergeCell ref="A3:H3"/>
    <mergeCell ref="A4:H4"/>
    <mergeCell ref="G5:H5"/>
    <mergeCell ref="G6:H6"/>
    <mergeCell ref="D5:E5"/>
    <mergeCell ref="D6:E6"/>
  </mergeCells>
  <phoneticPr fontId="1"/>
  <conditionalFormatting sqref="B9:B11">
    <cfRule type="duplicateValues" dxfId="23" priority="9"/>
  </conditionalFormatting>
  <conditionalFormatting sqref="B12">
    <cfRule type="duplicateValues" dxfId="22" priority="1"/>
  </conditionalFormatting>
  <conditionalFormatting sqref="B13">
    <cfRule type="duplicateValues" dxfId="21" priority="2"/>
  </conditionalFormatting>
  <dataValidations count="4">
    <dataValidation type="list" allowBlank="1" showInputMessage="1" showErrorMessage="1" sqref="G6:H6" xr:uid="{00000000-0002-0000-0400-000002000000}">
      <formula1>INDIRECT($G$5)</formula1>
    </dataValidation>
    <dataValidation allowBlank="1" showInputMessage="1" showErrorMessage="1" error="学籍番号が重複しています。" sqref="A7:B7 A1:A2" xr:uid="{AA927EC5-CFC1-40E9-99C7-C677603A854D}"/>
    <dataValidation type="textLength" imeMode="halfAlpha" operator="equal" allowBlank="1" showInputMessage="1" showErrorMessage="1" error="学籍番号が9桁で入力されていません。" sqref="B9:B16" xr:uid="{6AD8A7D9-9FF7-4FD3-8DDB-67991342ECBF}">
      <formula1>9</formula1>
    </dataValidation>
    <dataValidation type="custom" allowBlank="1" showInputMessage="1" showErrorMessage="1" error="学籍番号が重複しています。" sqref="A5:A6" xr:uid="{00000000-0002-0000-0400-000001000000}">
      <formula1>COUNTIF(A:A,#REF!)=1</formula1>
    </dataValidation>
  </dataValidations>
  <pageMargins left="0.7" right="0.7" top="0.75" bottom="0.75" header="0.3" footer="0.3"/>
  <pageSetup paperSize="9" scale="97"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団体名_団体種別!$A$2:$A$10</xm:f>
          </x14:formula1>
          <xm:sqref>G5:H5</xm:sqref>
        </x14:dataValidation>
        <x14:dataValidation type="list" allowBlank="1" showInputMessage="1" showErrorMessage="1" xr:uid="{00000000-0002-0000-0400-000004000000}">
          <x14:formula1>
            <xm:f>年次!$A$2:$A$7</xm:f>
          </x14:formula1>
          <xm:sqref>E9:E16</xm:sqref>
        </x14:dataValidation>
        <x14:dataValidation type="list" allowBlank="1" showInputMessage="1" showErrorMessage="1" xr:uid="{92F2649E-6895-488E-BE9A-5B11D883FC8C}">
          <x14:formula1>
            <xm:f>所属!$A$2:$A$4</xm:f>
          </x14:formula1>
          <xm:sqref>D9:E16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pageSetUpPr fitToPage="1"/>
  </sheetPr>
  <dimension ref="A1:G211"/>
  <sheetViews>
    <sheetView showZeros="0" tabSelected="1" view="pageBreakPreview" topLeftCell="B3" zoomScale="115" zoomScaleNormal="100" zoomScaleSheetLayoutView="115" workbookViewId="0">
      <selection activeCell="B13" sqref="B13"/>
    </sheetView>
  </sheetViews>
  <sheetFormatPr defaultColWidth="9" defaultRowHeight="13.5"/>
  <cols>
    <col min="1" max="1" width="5.875" style="53" hidden="1" customWidth="1"/>
    <col min="2" max="2" width="16.125" style="53" customWidth="1"/>
    <col min="3" max="3" width="27.25" style="53" customWidth="1"/>
    <col min="4" max="4" width="12.125" style="53" hidden="1" customWidth="1"/>
    <col min="5" max="5" width="13.25" style="53" customWidth="1"/>
    <col min="6" max="6" width="9.875" style="53" customWidth="1"/>
    <col min="7" max="7" width="2.25" style="53" customWidth="1"/>
    <col min="8" max="16384" width="9" style="53"/>
  </cols>
  <sheetData>
    <row r="1" spans="1:7" s="39" customFormat="1" ht="18.600000000000001" customHeight="1">
      <c r="B1" s="27" t="s">
        <v>362</v>
      </c>
      <c r="C1" s="124" t="str">
        <f>学生団体役職者名簿!G1</f>
        <v>年   月   日現在</v>
      </c>
      <c r="D1" s="125"/>
      <c r="E1" s="125"/>
      <c r="F1" s="125"/>
    </row>
    <row r="2" spans="1:7" s="39" customFormat="1" ht="18.600000000000001" customHeight="1">
      <c r="B2" s="41" t="str">
        <f>IFERROR(VLOOKUP(学生団体役職者名簿!G6,団体コード!A:B,2,0),"")</f>
        <v/>
      </c>
      <c r="C2" s="136" t="s">
        <v>359</v>
      </c>
      <c r="D2" s="137"/>
      <c r="E2" s="137"/>
      <c r="F2" s="137"/>
    </row>
    <row r="3" spans="1:7" s="39" customFormat="1" ht="20.25" customHeight="1">
      <c r="A3" s="127" t="s">
        <v>800</v>
      </c>
      <c r="B3" s="127"/>
      <c r="C3" s="127"/>
      <c r="D3" s="127"/>
      <c r="E3" s="127"/>
      <c r="F3" s="127"/>
      <c r="G3" s="38"/>
    </row>
    <row r="4" spans="1:7" s="39" customFormat="1" ht="20.25" customHeight="1">
      <c r="A4" s="128" t="s">
        <v>408</v>
      </c>
      <c r="B4" s="128"/>
      <c r="C4" s="128"/>
      <c r="D4" s="128"/>
      <c r="E4" s="128"/>
      <c r="F4" s="128"/>
      <c r="G4" s="38"/>
    </row>
    <row r="5" spans="1:7" s="38" customFormat="1" ht="19.5" customHeight="1" thickBot="1">
      <c r="A5" s="42"/>
      <c r="C5" s="43"/>
      <c r="D5" s="43"/>
      <c r="G5" s="43"/>
    </row>
    <row r="6" spans="1:7" s="38" customFormat="1" ht="28.5" customHeight="1">
      <c r="A6" s="42"/>
      <c r="B6" s="101" t="s">
        <v>798</v>
      </c>
      <c r="C6" s="130" t="str">
        <f>学生団体役職者名簿!G5</f>
        <v>プルダウンで選択</v>
      </c>
      <c r="D6" s="131"/>
      <c r="E6" s="131"/>
      <c r="F6" s="132"/>
      <c r="G6" s="43"/>
    </row>
    <row r="7" spans="1:7" s="39" customFormat="1" ht="28.5" customHeight="1" thickBot="1">
      <c r="A7" s="48"/>
      <c r="B7" s="100" t="s">
        <v>346</v>
      </c>
      <c r="C7" s="133" t="str">
        <f>学生団体役職者名簿!G6</f>
        <v>プルダウンで選択</v>
      </c>
      <c r="D7" s="134"/>
      <c r="E7" s="134"/>
      <c r="F7" s="135"/>
      <c r="G7" s="55"/>
    </row>
    <row r="8" spans="1:7" s="39" customFormat="1" ht="28.5" customHeight="1" thickBot="1">
      <c r="A8" s="48"/>
      <c r="B8" s="59"/>
      <c r="C8" s="60" t="s">
        <v>393</v>
      </c>
      <c r="D8" s="58"/>
      <c r="E8" s="66">
        <f>COUNTA($B$12:$B$211)</f>
        <v>0</v>
      </c>
      <c r="F8" s="61" t="s">
        <v>392</v>
      </c>
      <c r="G8" s="55"/>
    </row>
    <row r="9" spans="1:7" s="39" customFormat="1" ht="31.5" customHeight="1">
      <c r="A9" s="65"/>
      <c r="B9" s="129" t="s">
        <v>361</v>
      </c>
      <c r="C9" s="129"/>
      <c r="D9" s="129"/>
      <c r="E9" s="129"/>
      <c r="F9" s="129"/>
    </row>
    <row r="10" spans="1:7" s="39" customFormat="1" ht="30" customHeight="1" thickBot="1">
      <c r="A10" s="48"/>
      <c r="B10" s="126" t="s">
        <v>770</v>
      </c>
      <c r="C10" s="126"/>
      <c r="D10" s="126"/>
      <c r="E10" s="126"/>
      <c r="F10" s="126"/>
    </row>
    <row r="11" spans="1:7" s="39" customFormat="1" ht="27.75" customHeight="1">
      <c r="A11" s="62" t="s">
        <v>314</v>
      </c>
      <c r="B11" s="23" t="s">
        <v>347</v>
      </c>
      <c r="C11" s="24" t="s">
        <v>348</v>
      </c>
      <c r="D11" s="64" t="s">
        <v>315</v>
      </c>
      <c r="E11" s="20" t="s">
        <v>397</v>
      </c>
      <c r="F11" s="22" t="s">
        <v>360</v>
      </c>
    </row>
    <row r="12" spans="1:7" s="56" customFormat="1" ht="18.75" customHeight="1">
      <c r="A12" s="63" t="str">
        <f t="shared" ref="A12:A75" si="0">MID(B12,5,1)</f>
        <v/>
      </c>
      <c r="B12" s="18"/>
      <c r="C12" s="18"/>
      <c r="D12" s="75" t="str">
        <f>IF(B12="","",VLOOKUP(B12,#REF!,3,FALSE))</f>
        <v/>
      </c>
      <c r="E12" s="76"/>
      <c r="F12" s="19"/>
    </row>
    <row r="13" spans="1:7" s="56" customFormat="1" ht="18.75" customHeight="1">
      <c r="A13" s="63" t="str">
        <f t="shared" si="0"/>
        <v/>
      </c>
      <c r="B13" s="18"/>
      <c r="C13" s="18"/>
      <c r="D13" s="75" t="str">
        <f>IF(B13="","",VLOOKUP(B13,#REF!,3,FALSE))</f>
        <v/>
      </c>
      <c r="E13" s="76"/>
      <c r="F13" s="19"/>
    </row>
    <row r="14" spans="1:7" s="56" customFormat="1" ht="18.75" customHeight="1">
      <c r="A14" s="63" t="str">
        <f t="shared" si="0"/>
        <v/>
      </c>
      <c r="B14" s="18"/>
      <c r="C14" s="18"/>
      <c r="D14" s="75" t="str">
        <f>IF(B14="","",VLOOKUP(B14,#REF!,3,FALSE))</f>
        <v/>
      </c>
      <c r="E14" s="76"/>
      <c r="F14" s="19"/>
    </row>
    <row r="15" spans="1:7" s="56" customFormat="1" ht="18.75" customHeight="1">
      <c r="A15" s="63" t="str">
        <f t="shared" si="0"/>
        <v/>
      </c>
      <c r="B15" s="18"/>
      <c r="C15" s="18"/>
      <c r="D15" s="75" t="str">
        <f>IF(B15="","",VLOOKUP(B15,#REF!,3,FALSE))</f>
        <v/>
      </c>
      <c r="E15" s="76"/>
      <c r="F15" s="19"/>
    </row>
    <row r="16" spans="1:7" s="56" customFormat="1" ht="18.75" customHeight="1">
      <c r="A16" s="63" t="str">
        <f t="shared" si="0"/>
        <v/>
      </c>
      <c r="B16" s="21"/>
      <c r="C16" s="18"/>
      <c r="D16" s="75" t="str">
        <f>IF(B16="","",VLOOKUP(B16,#REF!,3,FALSE))</f>
        <v/>
      </c>
      <c r="E16" s="76"/>
      <c r="F16" s="19"/>
    </row>
    <row r="17" spans="1:6" s="56" customFormat="1" ht="18.75" customHeight="1">
      <c r="A17" s="63" t="str">
        <f t="shared" si="0"/>
        <v/>
      </c>
      <c r="B17" s="21"/>
      <c r="C17" s="18"/>
      <c r="D17" s="75" t="str">
        <f>IF(B17="","",VLOOKUP(B17,#REF!,3,FALSE))</f>
        <v/>
      </c>
      <c r="E17" s="76"/>
      <c r="F17" s="19"/>
    </row>
    <row r="18" spans="1:6" s="56" customFormat="1" ht="18.75" customHeight="1">
      <c r="A18" s="63" t="str">
        <f t="shared" si="0"/>
        <v/>
      </c>
      <c r="B18" s="21"/>
      <c r="C18" s="18"/>
      <c r="D18" s="75" t="str">
        <f>IF(B18="","",VLOOKUP(B18,#REF!,3,FALSE))</f>
        <v/>
      </c>
      <c r="E18" s="76"/>
      <c r="F18" s="19"/>
    </row>
    <row r="19" spans="1:6" s="56" customFormat="1" ht="18.75" customHeight="1">
      <c r="A19" s="63" t="str">
        <f t="shared" si="0"/>
        <v/>
      </c>
      <c r="B19" s="21"/>
      <c r="C19" s="18"/>
      <c r="D19" s="75" t="str">
        <f>IF(B19="","",VLOOKUP(B19,#REF!,3,FALSE))</f>
        <v/>
      </c>
      <c r="E19" s="76"/>
      <c r="F19" s="19"/>
    </row>
    <row r="20" spans="1:6" s="56" customFormat="1" ht="18.75" customHeight="1">
      <c r="A20" s="63" t="str">
        <f t="shared" si="0"/>
        <v/>
      </c>
      <c r="B20" s="21"/>
      <c r="C20" s="18"/>
      <c r="D20" s="75" t="str">
        <f>IF(B20="","",VLOOKUP(B20,#REF!,3,FALSE))</f>
        <v/>
      </c>
      <c r="E20" s="76"/>
      <c r="F20" s="19"/>
    </row>
    <row r="21" spans="1:6" s="56" customFormat="1" ht="18.75" customHeight="1">
      <c r="A21" s="63" t="str">
        <f t="shared" si="0"/>
        <v/>
      </c>
      <c r="B21" s="21"/>
      <c r="C21" s="18"/>
      <c r="D21" s="75" t="str">
        <f>IF(B21="","",VLOOKUP(B21,#REF!,3,FALSE))</f>
        <v/>
      </c>
      <c r="E21" s="76"/>
      <c r="F21" s="19"/>
    </row>
    <row r="22" spans="1:6" s="56" customFormat="1" ht="18.75" customHeight="1">
      <c r="A22" s="63" t="str">
        <f t="shared" si="0"/>
        <v/>
      </c>
      <c r="B22" s="21"/>
      <c r="C22" s="18"/>
      <c r="D22" s="75" t="str">
        <f>IF(B22="","",VLOOKUP(B22,#REF!,3,FALSE))</f>
        <v/>
      </c>
      <c r="E22" s="76"/>
      <c r="F22" s="19"/>
    </row>
    <row r="23" spans="1:6" s="56" customFormat="1" ht="18.75" customHeight="1">
      <c r="A23" s="63" t="str">
        <f t="shared" si="0"/>
        <v/>
      </c>
      <c r="B23" s="21"/>
      <c r="C23" s="18"/>
      <c r="D23" s="75" t="str">
        <f>IF(B23="","",VLOOKUP(B23,#REF!,3,FALSE))</f>
        <v/>
      </c>
      <c r="E23" s="76"/>
      <c r="F23" s="19"/>
    </row>
    <row r="24" spans="1:6" s="56" customFormat="1" ht="18.75" customHeight="1">
      <c r="A24" s="63" t="str">
        <f t="shared" si="0"/>
        <v/>
      </c>
      <c r="B24" s="21"/>
      <c r="C24" s="18"/>
      <c r="D24" s="75" t="str">
        <f>IF(B24="","",VLOOKUP(B24,#REF!,3,FALSE))</f>
        <v/>
      </c>
      <c r="E24" s="76"/>
      <c r="F24" s="19"/>
    </row>
    <row r="25" spans="1:6" s="56" customFormat="1" ht="18.75" customHeight="1">
      <c r="A25" s="63" t="str">
        <f t="shared" si="0"/>
        <v/>
      </c>
      <c r="B25" s="21"/>
      <c r="C25" s="18"/>
      <c r="D25" s="75" t="str">
        <f>IF(B25="","",VLOOKUP(B25,#REF!,3,FALSE))</f>
        <v/>
      </c>
      <c r="E25" s="76"/>
      <c r="F25" s="19"/>
    </row>
    <row r="26" spans="1:6" s="56" customFormat="1" ht="18.75" customHeight="1">
      <c r="A26" s="63" t="str">
        <f t="shared" si="0"/>
        <v/>
      </c>
      <c r="B26" s="21"/>
      <c r="C26" s="18"/>
      <c r="D26" s="75" t="str">
        <f>IF(B26="","",VLOOKUP(B26,#REF!,3,FALSE))</f>
        <v/>
      </c>
      <c r="E26" s="76"/>
      <c r="F26" s="19"/>
    </row>
    <row r="27" spans="1:6" s="56" customFormat="1" ht="18.75" customHeight="1">
      <c r="A27" s="63" t="str">
        <f t="shared" si="0"/>
        <v/>
      </c>
      <c r="B27" s="21"/>
      <c r="C27" s="18"/>
      <c r="D27" s="75" t="str">
        <f>IF(B27="","",VLOOKUP(B27,#REF!,3,FALSE))</f>
        <v/>
      </c>
      <c r="E27" s="76"/>
      <c r="F27" s="19"/>
    </row>
    <row r="28" spans="1:6" s="56" customFormat="1" ht="18.75" customHeight="1">
      <c r="A28" s="63" t="str">
        <f t="shared" si="0"/>
        <v/>
      </c>
      <c r="B28" s="21"/>
      <c r="C28" s="18"/>
      <c r="D28" s="75" t="str">
        <f>IF(B28="","",VLOOKUP(B28,#REF!,3,FALSE))</f>
        <v/>
      </c>
      <c r="E28" s="76"/>
      <c r="F28" s="19"/>
    </row>
    <row r="29" spans="1:6" s="56" customFormat="1" ht="18.75" customHeight="1">
      <c r="A29" s="63" t="str">
        <f t="shared" si="0"/>
        <v/>
      </c>
      <c r="B29" s="21"/>
      <c r="C29" s="18"/>
      <c r="D29" s="75" t="str">
        <f>IF(B29="","",VLOOKUP(B29,#REF!,3,FALSE))</f>
        <v/>
      </c>
      <c r="E29" s="76"/>
      <c r="F29" s="19"/>
    </row>
    <row r="30" spans="1:6" s="56" customFormat="1" ht="18.75" customHeight="1">
      <c r="A30" s="63" t="str">
        <f t="shared" si="0"/>
        <v/>
      </c>
      <c r="B30" s="21"/>
      <c r="C30" s="18"/>
      <c r="D30" s="75" t="str">
        <f>IF(B30="","",VLOOKUP(B30,#REF!,3,FALSE))</f>
        <v/>
      </c>
      <c r="E30" s="76"/>
      <c r="F30" s="19"/>
    </row>
    <row r="31" spans="1:6" s="56" customFormat="1" ht="18.75" customHeight="1">
      <c r="A31" s="63" t="str">
        <f t="shared" si="0"/>
        <v/>
      </c>
      <c r="B31" s="21"/>
      <c r="C31" s="18"/>
      <c r="D31" s="75" t="str">
        <f>IF(B31="","",VLOOKUP(B31,#REF!,3,FALSE))</f>
        <v/>
      </c>
      <c r="E31" s="76"/>
      <c r="F31" s="19"/>
    </row>
    <row r="32" spans="1:6" s="56" customFormat="1" ht="18.75" customHeight="1">
      <c r="A32" s="63" t="str">
        <f t="shared" si="0"/>
        <v/>
      </c>
      <c r="B32" s="21"/>
      <c r="C32" s="18"/>
      <c r="D32" s="75" t="str">
        <f>IF(B32="","",VLOOKUP(B32,#REF!,3,FALSE))</f>
        <v/>
      </c>
      <c r="E32" s="76"/>
      <c r="F32" s="19"/>
    </row>
    <row r="33" spans="1:6" s="56" customFormat="1" ht="18.75" customHeight="1">
      <c r="A33" s="63" t="str">
        <f t="shared" si="0"/>
        <v/>
      </c>
      <c r="B33" s="21"/>
      <c r="C33" s="18"/>
      <c r="D33" s="75" t="str">
        <f>IF(B33="","",VLOOKUP(B33,#REF!,3,FALSE))</f>
        <v/>
      </c>
      <c r="E33" s="76"/>
      <c r="F33" s="19"/>
    </row>
    <row r="34" spans="1:6" s="56" customFormat="1" ht="18.75" customHeight="1">
      <c r="A34" s="63" t="str">
        <f t="shared" si="0"/>
        <v/>
      </c>
      <c r="B34" s="21"/>
      <c r="C34" s="18"/>
      <c r="D34" s="75" t="str">
        <f>IF(B34="","",VLOOKUP(B34,#REF!,3,FALSE))</f>
        <v/>
      </c>
      <c r="E34" s="76"/>
      <c r="F34" s="19"/>
    </row>
    <row r="35" spans="1:6" s="56" customFormat="1" ht="18.75" customHeight="1">
      <c r="A35" s="63" t="str">
        <f t="shared" si="0"/>
        <v/>
      </c>
      <c r="B35" s="21"/>
      <c r="C35" s="18"/>
      <c r="D35" s="75" t="str">
        <f>IF(B35="","",VLOOKUP(B35,#REF!,3,FALSE))</f>
        <v/>
      </c>
      <c r="E35" s="76"/>
      <c r="F35" s="19"/>
    </row>
    <row r="36" spans="1:6" s="56" customFormat="1" ht="18.75" customHeight="1">
      <c r="A36" s="63" t="str">
        <f t="shared" si="0"/>
        <v/>
      </c>
      <c r="B36" s="21"/>
      <c r="C36" s="18"/>
      <c r="D36" s="75" t="str">
        <f>IF(B36="","",VLOOKUP(B36,#REF!,3,FALSE))</f>
        <v/>
      </c>
      <c r="E36" s="76"/>
      <c r="F36" s="19"/>
    </row>
    <row r="37" spans="1:6" s="56" customFormat="1" ht="18.75" customHeight="1">
      <c r="A37" s="63" t="str">
        <f t="shared" si="0"/>
        <v/>
      </c>
      <c r="B37" s="21"/>
      <c r="C37" s="18"/>
      <c r="D37" s="75" t="str">
        <f>IF(B37="","",VLOOKUP(B37,#REF!,3,FALSE))</f>
        <v/>
      </c>
      <c r="E37" s="76"/>
      <c r="F37" s="19"/>
    </row>
    <row r="38" spans="1:6" s="56" customFormat="1" ht="18.75" customHeight="1">
      <c r="A38" s="63" t="str">
        <f t="shared" si="0"/>
        <v/>
      </c>
      <c r="B38" s="21"/>
      <c r="C38" s="18"/>
      <c r="D38" s="75" t="str">
        <f>IF(B38="","",VLOOKUP(B38,#REF!,3,FALSE))</f>
        <v/>
      </c>
      <c r="E38" s="76"/>
      <c r="F38" s="19"/>
    </row>
    <row r="39" spans="1:6" s="56" customFormat="1" ht="18.75" customHeight="1">
      <c r="A39" s="63" t="str">
        <f t="shared" si="0"/>
        <v/>
      </c>
      <c r="B39" s="21"/>
      <c r="C39" s="18"/>
      <c r="D39" s="75" t="str">
        <f>IF(B39="","",VLOOKUP(B39,#REF!,3,FALSE))</f>
        <v/>
      </c>
      <c r="E39" s="76"/>
      <c r="F39" s="19"/>
    </row>
    <row r="40" spans="1:6" s="56" customFormat="1" ht="18.75" customHeight="1">
      <c r="A40" s="63" t="str">
        <f t="shared" si="0"/>
        <v/>
      </c>
      <c r="B40" s="21"/>
      <c r="C40" s="18"/>
      <c r="D40" s="75" t="str">
        <f>IF(B40="","",VLOOKUP(B40,#REF!,3,FALSE))</f>
        <v/>
      </c>
      <c r="E40" s="76"/>
      <c r="F40" s="19"/>
    </row>
    <row r="41" spans="1:6" s="56" customFormat="1" ht="18.75" customHeight="1">
      <c r="A41" s="63" t="str">
        <f t="shared" si="0"/>
        <v/>
      </c>
      <c r="B41" s="21"/>
      <c r="C41" s="18"/>
      <c r="D41" s="75" t="str">
        <f>IF(B41="","",VLOOKUP(B41,#REF!,3,FALSE))</f>
        <v/>
      </c>
      <c r="E41" s="76"/>
      <c r="F41" s="19"/>
    </row>
    <row r="42" spans="1:6" s="56" customFormat="1" ht="18.75" customHeight="1">
      <c r="A42" s="63" t="str">
        <f t="shared" si="0"/>
        <v/>
      </c>
      <c r="B42" s="21"/>
      <c r="C42" s="18"/>
      <c r="D42" s="75" t="str">
        <f>IF(B42="","",VLOOKUP(B42,#REF!,3,FALSE))</f>
        <v/>
      </c>
      <c r="E42" s="76"/>
      <c r="F42" s="19"/>
    </row>
    <row r="43" spans="1:6" s="56" customFormat="1" ht="18.75" customHeight="1">
      <c r="A43" s="63" t="str">
        <f t="shared" si="0"/>
        <v/>
      </c>
      <c r="B43" s="21"/>
      <c r="C43" s="18"/>
      <c r="D43" s="75" t="str">
        <f>IF(B43="","",VLOOKUP(B43,#REF!,3,FALSE))</f>
        <v/>
      </c>
      <c r="E43" s="76"/>
      <c r="F43" s="19"/>
    </row>
    <row r="44" spans="1:6" s="56" customFormat="1" ht="18.75" customHeight="1">
      <c r="A44" s="63" t="str">
        <f t="shared" si="0"/>
        <v/>
      </c>
      <c r="B44" s="21"/>
      <c r="C44" s="18"/>
      <c r="D44" s="75" t="str">
        <f>IF(B44="","",VLOOKUP(B44,#REF!,3,FALSE))</f>
        <v/>
      </c>
      <c r="E44" s="76"/>
      <c r="F44" s="19"/>
    </row>
    <row r="45" spans="1:6" s="56" customFormat="1" ht="18.75" customHeight="1">
      <c r="A45" s="63" t="str">
        <f t="shared" si="0"/>
        <v/>
      </c>
      <c r="B45" s="21"/>
      <c r="C45" s="18"/>
      <c r="D45" s="75" t="str">
        <f>IF(B45="","",VLOOKUP(B45,#REF!,3,FALSE))</f>
        <v/>
      </c>
      <c r="E45" s="76"/>
      <c r="F45" s="19"/>
    </row>
    <row r="46" spans="1:6" s="56" customFormat="1" ht="18.75" customHeight="1">
      <c r="A46" s="63" t="str">
        <f t="shared" si="0"/>
        <v/>
      </c>
      <c r="B46" s="21"/>
      <c r="C46" s="18"/>
      <c r="D46" s="75" t="str">
        <f>IF(B46="","",VLOOKUP(B46,#REF!,3,FALSE))</f>
        <v/>
      </c>
      <c r="E46" s="76"/>
      <c r="F46" s="19"/>
    </row>
    <row r="47" spans="1:6" s="56" customFormat="1" ht="18.75" customHeight="1">
      <c r="A47" s="63" t="str">
        <f t="shared" si="0"/>
        <v/>
      </c>
      <c r="B47" s="21"/>
      <c r="C47" s="18"/>
      <c r="D47" s="75" t="str">
        <f>IF(B47="","",VLOOKUP(B47,#REF!,3,FALSE))</f>
        <v/>
      </c>
      <c r="E47" s="76"/>
      <c r="F47" s="19"/>
    </row>
    <row r="48" spans="1:6" s="56" customFormat="1" ht="18.75" customHeight="1">
      <c r="A48" s="63" t="str">
        <f t="shared" si="0"/>
        <v/>
      </c>
      <c r="B48" s="21"/>
      <c r="C48" s="18"/>
      <c r="D48" s="75" t="str">
        <f>IF(B48="","",VLOOKUP(B48,#REF!,3,FALSE))</f>
        <v/>
      </c>
      <c r="E48" s="76"/>
      <c r="F48" s="19"/>
    </row>
    <row r="49" spans="1:6" s="56" customFormat="1" ht="18.75" customHeight="1">
      <c r="A49" s="63" t="str">
        <f t="shared" si="0"/>
        <v/>
      </c>
      <c r="B49" s="21"/>
      <c r="C49" s="18"/>
      <c r="D49" s="75" t="str">
        <f>IF(B49="","",VLOOKUP(B49,#REF!,3,FALSE))</f>
        <v/>
      </c>
      <c r="E49" s="76"/>
      <c r="F49" s="19"/>
    </row>
    <row r="50" spans="1:6" s="56" customFormat="1" ht="18.75" customHeight="1">
      <c r="A50" s="63" t="str">
        <f t="shared" si="0"/>
        <v/>
      </c>
      <c r="B50" s="21"/>
      <c r="C50" s="18"/>
      <c r="D50" s="75" t="str">
        <f>IF(B50="","",VLOOKUP(B50,#REF!,3,FALSE))</f>
        <v/>
      </c>
      <c r="E50" s="76"/>
      <c r="F50" s="19"/>
    </row>
    <row r="51" spans="1:6" s="56" customFormat="1" ht="18.75" customHeight="1">
      <c r="A51" s="63" t="str">
        <f t="shared" si="0"/>
        <v/>
      </c>
      <c r="B51" s="21"/>
      <c r="C51" s="18"/>
      <c r="D51" s="75" t="str">
        <f>IF(B51="","",VLOOKUP(B51,#REF!,3,FALSE))</f>
        <v/>
      </c>
      <c r="E51" s="76"/>
      <c r="F51" s="19"/>
    </row>
    <row r="52" spans="1:6" s="56" customFormat="1" ht="18.75" customHeight="1">
      <c r="A52" s="63" t="str">
        <f t="shared" si="0"/>
        <v/>
      </c>
      <c r="B52" s="21"/>
      <c r="C52" s="18"/>
      <c r="D52" s="75" t="str">
        <f>IF(B52="","",VLOOKUP(B52,#REF!,3,FALSE))</f>
        <v/>
      </c>
      <c r="E52" s="76"/>
      <c r="F52" s="19"/>
    </row>
    <row r="53" spans="1:6" s="56" customFormat="1" ht="18.75" customHeight="1">
      <c r="A53" s="63" t="str">
        <f t="shared" si="0"/>
        <v/>
      </c>
      <c r="B53" s="21"/>
      <c r="C53" s="18"/>
      <c r="D53" s="75" t="str">
        <f>IF(B53="","",VLOOKUP(B53,#REF!,3,FALSE))</f>
        <v/>
      </c>
      <c r="E53" s="76"/>
      <c r="F53" s="19"/>
    </row>
    <row r="54" spans="1:6" s="56" customFormat="1" ht="18.75" customHeight="1">
      <c r="A54" s="63" t="str">
        <f t="shared" si="0"/>
        <v/>
      </c>
      <c r="B54" s="21"/>
      <c r="C54" s="18"/>
      <c r="D54" s="75" t="str">
        <f>IF(B54="","",VLOOKUP(B54,#REF!,3,FALSE))</f>
        <v/>
      </c>
      <c r="E54" s="76"/>
      <c r="F54" s="19"/>
    </row>
    <row r="55" spans="1:6" s="56" customFormat="1" ht="18.75" customHeight="1">
      <c r="A55" s="63" t="str">
        <f t="shared" si="0"/>
        <v/>
      </c>
      <c r="B55" s="21"/>
      <c r="C55" s="18"/>
      <c r="D55" s="75" t="str">
        <f>IF(B55="","",VLOOKUP(B55,#REF!,3,FALSE))</f>
        <v/>
      </c>
      <c r="E55" s="76"/>
      <c r="F55" s="19"/>
    </row>
    <row r="56" spans="1:6" s="56" customFormat="1" ht="18.75" customHeight="1">
      <c r="A56" s="63" t="str">
        <f t="shared" si="0"/>
        <v/>
      </c>
      <c r="B56" s="21"/>
      <c r="C56" s="18"/>
      <c r="D56" s="75" t="str">
        <f>IF(B56="","",VLOOKUP(B56,#REF!,3,FALSE))</f>
        <v/>
      </c>
      <c r="E56" s="76"/>
      <c r="F56" s="19"/>
    </row>
    <row r="57" spans="1:6" s="56" customFormat="1" ht="18.75" customHeight="1">
      <c r="A57" s="63" t="str">
        <f t="shared" si="0"/>
        <v/>
      </c>
      <c r="B57" s="21"/>
      <c r="C57" s="18"/>
      <c r="D57" s="75" t="str">
        <f>IF(B57="","",VLOOKUP(B57,#REF!,3,FALSE))</f>
        <v/>
      </c>
      <c r="E57" s="76"/>
      <c r="F57" s="19"/>
    </row>
    <row r="58" spans="1:6" s="56" customFormat="1" ht="18.75" customHeight="1">
      <c r="A58" s="63" t="str">
        <f t="shared" si="0"/>
        <v/>
      </c>
      <c r="B58" s="21"/>
      <c r="C58" s="18"/>
      <c r="D58" s="75" t="str">
        <f>IF(B58="","",VLOOKUP(B58,#REF!,3,FALSE))</f>
        <v/>
      </c>
      <c r="E58" s="76"/>
      <c r="F58" s="19"/>
    </row>
    <row r="59" spans="1:6" s="56" customFormat="1" ht="18.75" customHeight="1">
      <c r="A59" s="63" t="str">
        <f t="shared" si="0"/>
        <v/>
      </c>
      <c r="B59" s="21"/>
      <c r="C59" s="18"/>
      <c r="D59" s="75" t="str">
        <f>IF(B59="","",VLOOKUP(B59,#REF!,3,FALSE))</f>
        <v/>
      </c>
      <c r="E59" s="76"/>
      <c r="F59" s="19"/>
    </row>
    <row r="60" spans="1:6" s="56" customFormat="1" ht="18.75" customHeight="1">
      <c r="A60" s="63" t="str">
        <f t="shared" si="0"/>
        <v/>
      </c>
      <c r="B60" s="21"/>
      <c r="C60" s="18"/>
      <c r="D60" s="75" t="str">
        <f>IF(B60="","",VLOOKUP(B60,#REF!,3,FALSE))</f>
        <v/>
      </c>
      <c r="E60" s="76"/>
      <c r="F60" s="19"/>
    </row>
    <row r="61" spans="1:6" s="56" customFormat="1" ht="18.75" customHeight="1">
      <c r="A61" s="63" t="str">
        <f t="shared" si="0"/>
        <v/>
      </c>
      <c r="B61" s="21"/>
      <c r="C61" s="18"/>
      <c r="D61" s="75" t="str">
        <f>IF(B61="","",VLOOKUP(B61,#REF!,3,FALSE))</f>
        <v/>
      </c>
      <c r="E61" s="76"/>
      <c r="F61" s="19"/>
    </row>
    <row r="62" spans="1:6" s="56" customFormat="1" ht="18.75" customHeight="1">
      <c r="A62" s="63" t="str">
        <f t="shared" si="0"/>
        <v/>
      </c>
      <c r="B62" s="21"/>
      <c r="C62" s="18"/>
      <c r="D62" s="75" t="str">
        <f>IF(B62="","",VLOOKUP(B62,#REF!,3,FALSE))</f>
        <v/>
      </c>
      <c r="E62" s="76"/>
      <c r="F62" s="19"/>
    </row>
    <row r="63" spans="1:6" s="56" customFormat="1" ht="18.75" customHeight="1">
      <c r="A63" s="63" t="str">
        <f t="shared" si="0"/>
        <v/>
      </c>
      <c r="B63" s="21"/>
      <c r="C63" s="18"/>
      <c r="D63" s="75" t="str">
        <f>IF(B63="","",VLOOKUP(B63,#REF!,3,FALSE))</f>
        <v/>
      </c>
      <c r="E63" s="76"/>
      <c r="F63" s="19"/>
    </row>
    <row r="64" spans="1:6" s="56" customFormat="1" ht="18.75" customHeight="1">
      <c r="A64" s="63" t="str">
        <f t="shared" si="0"/>
        <v/>
      </c>
      <c r="B64" s="21"/>
      <c r="C64" s="18"/>
      <c r="D64" s="75" t="str">
        <f>IF(B64="","",VLOOKUP(B64,#REF!,3,FALSE))</f>
        <v/>
      </c>
      <c r="E64" s="76"/>
      <c r="F64" s="19"/>
    </row>
    <row r="65" spans="1:6" s="56" customFormat="1" ht="18.75" customHeight="1">
      <c r="A65" s="63" t="str">
        <f t="shared" si="0"/>
        <v/>
      </c>
      <c r="B65" s="21"/>
      <c r="C65" s="18"/>
      <c r="D65" s="75" t="str">
        <f>IF(B65="","",VLOOKUP(B65,#REF!,3,FALSE))</f>
        <v/>
      </c>
      <c r="E65" s="76"/>
      <c r="F65" s="19"/>
    </row>
    <row r="66" spans="1:6" s="56" customFormat="1" ht="18.75" customHeight="1">
      <c r="A66" s="63" t="str">
        <f t="shared" si="0"/>
        <v/>
      </c>
      <c r="B66" s="21"/>
      <c r="C66" s="18"/>
      <c r="D66" s="75" t="str">
        <f>IF(B66="","",VLOOKUP(B66,#REF!,3,FALSE))</f>
        <v/>
      </c>
      <c r="E66" s="76"/>
      <c r="F66" s="19"/>
    </row>
    <row r="67" spans="1:6" s="56" customFormat="1" ht="18.75" customHeight="1">
      <c r="A67" s="63" t="str">
        <f t="shared" si="0"/>
        <v/>
      </c>
      <c r="B67" s="21"/>
      <c r="C67" s="18"/>
      <c r="D67" s="75" t="str">
        <f>IF(B67="","",VLOOKUP(B67,#REF!,3,FALSE))</f>
        <v/>
      </c>
      <c r="E67" s="76"/>
      <c r="F67" s="19"/>
    </row>
    <row r="68" spans="1:6" s="56" customFormat="1" ht="18.75" customHeight="1">
      <c r="A68" s="63" t="str">
        <f t="shared" si="0"/>
        <v/>
      </c>
      <c r="B68" s="21"/>
      <c r="C68" s="18"/>
      <c r="D68" s="75" t="str">
        <f>IF(B68="","",VLOOKUP(B68,#REF!,3,FALSE))</f>
        <v/>
      </c>
      <c r="E68" s="76"/>
      <c r="F68" s="19"/>
    </row>
    <row r="69" spans="1:6" s="56" customFormat="1" ht="18.75" customHeight="1">
      <c r="A69" s="63" t="str">
        <f t="shared" si="0"/>
        <v/>
      </c>
      <c r="B69" s="21"/>
      <c r="C69" s="18"/>
      <c r="D69" s="75" t="str">
        <f>IF(B69="","",VLOOKUP(B69,#REF!,3,FALSE))</f>
        <v/>
      </c>
      <c r="E69" s="76"/>
      <c r="F69" s="19"/>
    </row>
    <row r="70" spans="1:6" s="56" customFormat="1" ht="18.75" customHeight="1">
      <c r="A70" s="63" t="str">
        <f t="shared" si="0"/>
        <v/>
      </c>
      <c r="B70" s="21"/>
      <c r="C70" s="18"/>
      <c r="D70" s="75" t="str">
        <f>IF(B70="","",VLOOKUP(B70,#REF!,3,FALSE))</f>
        <v/>
      </c>
      <c r="E70" s="76"/>
      <c r="F70" s="19"/>
    </row>
    <row r="71" spans="1:6" s="56" customFormat="1" ht="18.75" customHeight="1">
      <c r="A71" s="63" t="str">
        <f t="shared" si="0"/>
        <v/>
      </c>
      <c r="B71" s="21"/>
      <c r="C71" s="18"/>
      <c r="D71" s="75" t="str">
        <f>IF(B71="","",VLOOKUP(B71,#REF!,3,FALSE))</f>
        <v/>
      </c>
      <c r="E71" s="76"/>
      <c r="F71" s="19"/>
    </row>
    <row r="72" spans="1:6" s="56" customFormat="1" ht="18.75" customHeight="1">
      <c r="A72" s="63" t="str">
        <f t="shared" si="0"/>
        <v/>
      </c>
      <c r="B72" s="21"/>
      <c r="C72" s="18"/>
      <c r="D72" s="75" t="str">
        <f>IF(B72="","",VLOOKUP(B72,#REF!,3,FALSE))</f>
        <v/>
      </c>
      <c r="E72" s="76"/>
      <c r="F72" s="19"/>
    </row>
    <row r="73" spans="1:6" s="56" customFormat="1" ht="18.75" customHeight="1">
      <c r="A73" s="63" t="str">
        <f t="shared" si="0"/>
        <v/>
      </c>
      <c r="B73" s="21"/>
      <c r="C73" s="18"/>
      <c r="D73" s="75" t="str">
        <f>IF(B73="","",VLOOKUP(B73,#REF!,3,FALSE))</f>
        <v/>
      </c>
      <c r="E73" s="76"/>
      <c r="F73" s="19"/>
    </row>
    <row r="74" spans="1:6" s="56" customFormat="1" ht="18.75" customHeight="1">
      <c r="A74" s="63" t="str">
        <f t="shared" si="0"/>
        <v/>
      </c>
      <c r="B74" s="21"/>
      <c r="C74" s="18"/>
      <c r="D74" s="75" t="str">
        <f>IF(B74="","",VLOOKUP(B74,#REF!,3,FALSE))</f>
        <v/>
      </c>
      <c r="E74" s="76"/>
      <c r="F74" s="19"/>
    </row>
    <row r="75" spans="1:6" s="56" customFormat="1" ht="18.75" customHeight="1">
      <c r="A75" s="63" t="str">
        <f t="shared" si="0"/>
        <v/>
      </c>
      <c r="B75" s="21"/>
      <c r="C75" s="18"/>
      <c r="D75" s="75" t="str">
        <f>IF(B75="","",VLOOKUP(B75,#REF!,3,FALSE))</f>
        <v/>
      </c>
      <c r="E75" s="76"/>
      <c r="F75" s="19"/>
    </row>
    <row r="76" spans="1:6" s="56" customFormat="1" ht="18.75" customHeight="1">
      <c r="A76" s="63" t="str">
        <f t="shared" ref="A76:A139" si="1">MID(B76,5,1)</f>
        <v/>
      </c>
      <c r="B76" s="21"/>
      <c r="C76" s="18"/>
      <c r="D76" s="75" t="str">
        <f>IF(B76="","",VLOOKUP(B76,#REF!,3,FALSE))</f>
        <v/>
      </c>
      <c r="E76" s="76"/>
      <c r="F76" s="19"/>
    </row>
    <row r="77" spans="1:6" s="56" customFormat="1" ht="18.75" customHeight="1">
      <c r="A77" s="63" t="str">
        <f t="shared" si="1"/>
        <v/>
      </c>
      <c r="B77" s="21"/>
      <c r="C77" s="18"/>
      <c r="D77" s="75" t="str">
        <f>IF(B77="","",VLOOKUP(B77,#REF!,3,FALSE))</f>
        <v/>
      </c>
      <c r="E77" s="76"/>
      <c r="F77" s="19"/>
    </row>
    <row r="78" spans="1:6" s="56" customFormat="1" ht="18.75" customHeight="1">
      <c r="A78" s="63" t="str">
        <f t="shared" si="1"/>
        <v/>
      </c>
      <c r="B78" s="21"/>
      <c r="C78" s="18"/>
      <c r="D78" s="75" t="str">
        <f>IF(B78="","",VLOOKUP(B78,#REF!,3,FALSE))</f>
        <v/>
      </c>
      <c r="E78" s="76"/>
      <c r="F78" s="19"/>
    </row>
    <row r="79" spans="1:6" s="56" customFormat="1" ht="18.75" customHeight="1">
      <c r="A79" s="63" t="str">
        <f t="shared" si="1"/>
        <v/>
      </c>
      <c r="B79" s="21"/>
      <c r="C79" s="18"/>
      <c r="D79" s="75" t="str">
        <f>IF(B79="","",VLOOKUP(B79,#REF!,3,FALSE))</f>
        <v/>
      </c>
      <c r="E79" s="76"/>
      <c r="F79" s="19"/>
    </row>
    <row r="80" spans="1:6" s="56" customFormat="1" ht="18.75" customHeight="1">
      <c r="A80" s="63" t="str">
        <f t="shared" si="1"/>
        <v/>
      </c>
      <c r="B80" s="21"/>
      <c r="C80" s="18"/>
      <c r="D80" s="75" t="str">
        <f>IF(B80="","",VLOOKUP(B80,#REF!,3,FALSE))</f>
        <v/>
      </c>
      <c r="E80" s="76"/>
      <c r="F80" s="19"/>
    </row>
    <row r="81" spans="1:6" s="56" customFormat="1" ht="18.75" customHeight="1">
      <c r="A81" s="63" t="str">
        <f t="shared" si="1"/>
        <v/>
      </c>
      <c r="B81" s="21"/>
      <c r="C81" s="18"/>
      <c r="D81" s="75" t="str">
        <f>IF(B81="","",VLOOKUP(B81,#REF!,3,FALSE))</f>
        <v/>
      </c>
      <c r="E81" s="76"/>
      <c r="F81" s="19"/>
    </row>
    <row r="82" spans="1:6" s="56" customFormat="1" ht="18.75" customHeight="1">
      <c r="A82" s="63" t="str">
        <f t="shared" si="1"/>
        <v/>
      </c>
      <c r="B82" s="21"/>
      <c r="C82" s="18"/>
      <c r="D82" s="75" t="str">
        <f>IF(B82="","",VLOOKUP(B82,#REF!,3,FALSE))</f>
        <v/>
      </c>
      <c r="E82" s="76"/>
      <c r="F82" s="19"/>
    </row>
    <row r="83" spans="1:6" s="56" customFormat="1" ht="18.75" customHeight="1">
      <c r="A83" s="63" t="str">
        <f t="shared" si="1"/>
        <v/>
      </c>
      <c r="B83" s="21"/>
      <c r="C83" s="18"/>
      <c r="D83" s="75" t="str">
        <f>IF(B83="","",VLOOKUP(B83,#REF!,3,FALSE))</f>
        <v/>
      </c>
      <c r="E83" s="76"/>
      <c r="F83" s="19"/>
    </row>
    <row r="84" spans="1:6" s="56" customFormat="1" ht="18.75" customHeight="1">
      <c r="A84" s="63" t="str">
        <f t="shared" si="1"/>
        <v/>
      </c>
      <c r="B84" s="21"/>
      <c r="C84" s="18"/>
      <c r="D84" s="75" t="str">
        <f>IF(B84="","",VLOOKUP(B84,#REF!,3,FALSE))</f>
        <v/>
      </c>
      <c r="E84" s="76"/>
      <c r="F84" s="19"/>
    </row>
    <row r="85" spans="1:6" s="56" customFormat="1" ht="18.75" customHeight="1">
      <c r="A85" s="63" t="str">
        <f t="shared" si="1"/>
        <v/>
      </c>
      <c r="B85" s="21"/>
      <c r="C85" s="18"/>
      <c r="D85" s="75" t="str">
        <f>IF(B85="","",VLOOKUP(B85,#REF!,3,FALSE))</f>
        <v/>
      </c>
      <c r="E85" s="76"/>
      <c r="F85" s="19"/>
    </row>
    <row r="86" spans="1:6" s="56" customFormat="1" ht="18.75" customHeight="1">
      <c r="A86" s="63" t="str">
        <f t="shared" si="1"/>
        <v/>
      </c>
      <c r="B86" s="21"/>
      <c r="C86" s="18"/>
      <c r="D86" s="75" t="str">
        <f>IF(B86="","",VLOOKUP(B86,#REF!,3,FALSE))</f>
        <v/>
      </c>
      <c r="E86" s="76"/>
      <c r="F86" s="19"/>
    </row>
    <row r="87" spans="1:6" s="56" customFormat="1" ht="18.75" customHeight="1">
      <c r="A87" s="63" t="str">
        <f t="shared" si="1"/>
        <v/>
      </c>
      <c r="B87" s="21"/>
      <c r="C87" s="18"/>
      <c r="D87" s="75" t="str">
        <f>IF(B87="","",VLOOKUP(B87,#REF!,3,FALSE))</f>
        <v/>
      </c>
      <c r="E87" s="76"/>
      <c r="F87" s="19"/>
    </row>
    <row r="88" spans="1:6" s="56" customFormat="1" ht="18.75" customHeight="1">
      <c r="A88" s="63" t="str">
        <f t="shared" si="1"/>
        <v/>
      </c>
      <c r="B88" s="21"/>
      <c r="C88" s="18"/>
      <c r="D88" s="75" t="str">
        <f>IF(B88="","",VLOOKUP(B88,#REF!,3,FALSE))</f>
        <v/>
      </c>
      <c r="E88" s="76"/>
      <c r="F88" s="19"/>
    </row>
    <row r="89" spans="1:6" s="56" customFormat="1" ht="18.75" customHeight="1">
      <c r="A89" s="63" t="str">
        <f t="shared" si="1"/>
        <v/>
      </c>
      <c r="B89" s="21"/>
      <c r="C89" s="18"/>
      <c r="D89" s="75" t="str">
        <f>IF(B89="","",VLOOKUP(B89,#REF!,3,FALSE))</f>
        <v/>
      </c>
      <c r="E89" s="76"/>
      <c r="F89" s="19"/>
    </row>
    <row r="90" spans="1:6" s="56" customFormat="1" ht="18.75" customHeight="1">
      <c r="A90" s="63" t="str">
        <f t="shared" si="1"/>
        <v/>
      </c>
      <c r="B90" s="21"/>
      <c r="C90" s="18"/>
      <c r="D90" s="75" t="str">
        <f>IF(B90="","",VLOOKUP(B90,#REF!,3,FALSE))</f>
        <v/>
      </c>
      <c r="E90" s="76"/>
      <c r="F90" s="19"/>
    </row>
    <row r="91" spans="1:6" s="56" customFormat="1" ht="18.75" customHeight="1">
      <c r="A91" s="63" t="str">
        <f t="shared" si="1"/>
        <v/>
      </c>
      <c r="B91" s="21"/>
      <c r="C91" s="18"/>
      <c r="D91" s="75" t="str">
        <f>IF(B91="","",VLOOKUP(B91,#REF!,3,FALSE))</f>
        <v/>
      </c>
      <c r="E91" s="76"/>
      <c r="F91" s="19"/>
    </row>
    <row r="92" spans="1:6" s="56" customFormat="1" ht="18.75" customHeight="1">
      <c r="A92" s="63" t="str">
        <f t="shared" si="1"/>
        <v/>
      </c>
      <c r="B92" s="21"/>
      <c r="C92" s="18"/>
      <c r="D92" s="75" t="str">
        <f>IF(B92="","",VLOOKUP(B92,#REF!,3,FALSE))</f>
        <v/>
      </c>
      <c r="E92" s="76"/>
      <c r="F92" s="19"/>
    </row>
    <row r="93" spans="1:6" s="56" customFormat="1" ht="18.75" customHeight="1">
      <c r="A93" s="63" t="str">
        <f t="shared" si="1"/>
        <v/>
      </c>
      <c r="B93" s="21"/>
      <c r="C93" s="18"/>
      <c r="D93" s="75" t="str">
        <f>IF(B93="","",VLOOKUP(B93,#REF!,3,FALSE))</f>
        <v/>
      </c>
      <c r="E93" s="76"/>
      <c r="F93" s="19"/>
    </row>
    <row r="94" spans="1:6" s="56" customFormat="1" ht="18.75" customHeight="1">
      <c r="A94" s="63" t="str">
        <f t="shared" si="1"/>
        <v/>
      </c>
      <c r="B94" s="21"/>
      <c r="C94" s="18"/>
      <c r="D94" s="75" t="str">
        <f>IF(B94="","",VLOOKUP(B94,#REF!,3,FALSE))</f>
        <v/>
      </c>
      <c r="E94" s="76"/>
      <c r="F94" s="19"/>
    </row>
    <row r="95" spans="1:6" s="56" customFormat="1" ht="18.75" customHeight="1">
      <c r="A95" s="63" t="str">
        <f t="shared" si="1"/>
        <v/>
      </c>
      <c r="B95" s="21"/>
      <c r="C95" s="18"/>
      <c r="D95" s="75" t="str">
        <f>IF(B95="","",VLOOKUP(B95,#REF!,3,FALSE))</f>
        <v/>
      </c>
      <c r="E95" s="76"/>
      <c r="F95" s="19"/>
    </row>
    <row r="96" spans="1:6" s="56" customFormat="1" ht="18.75" customHeight="1">
      <c r="A96" s="63" t="str">
        <f t="shared" si="1"/>
        <v/>
      </c>
      <c r="B96" s="21"/>
      <c r="C96" s="18"/>
      <c r="D96" s="75" t="str">
        <f>IF(B96="","",VLOOKUP(B96,#REF!,3,FALSE))</f>
        <v/>
      </c>
      <c r="E96" s="76"/>
      <c r="F96" s="19"/>
    </row>
    <row r="97" spans="1:6" s="56" customFormat="1" ht="18.75" customHeight="1">
      <c r="A97" s="63" t="str">
        <f t="shared" si="1"/>
        <v/>
      </c>
      <c r="B97" s="21"/>
      <c r="C97" s="18"/>
      <c r="D97" s="75" t="str">
        <f>IF(B97="","",VLOOKUP(B97,#REF!,3,FALSE))</f>
        <v/>
      </c>
      <c r="E97" s="76"/>
      <c r="F97" s="19"/>
    </row>
    <row r="98" spans="1:6" s="56" customFormat="1" ht="18.75" customHeight="1">
      <c r="A98" s="63" t="str">
        <f t="shared" si="1"/>
        <v/>
      </c>
      <c r="B98" s="21"/>
      <c r="C98" s="18"/>
      <c r="D98" s="75" t="str">
        <f>IF(B98="","",VLOOKUP(B98,#REF!,3,FALSE))</f>
        <v/>
      </c>
      <c r="E98" s="76"/>
      <c r="F98" s="19"/>
    </row>
    <row r="99" spans="1:6" s="56" customFormat="1" ht="18.75" customHeight="1">
      <c r="A99" s="63" t="str">
        <f t="shared" si="1"/>
        <v/>
      </c>
      <c r="B99" s="21"/>
      <c r="C99" s="18"/>
      <c r="D99" s="75" t="str">
        <f>IF(B99="","",VLOOKUP(B99,#REF!,3,FALSE))</f>
        <v/>
      </c>
      <c r="E99" s="76"/>
      <c r="F99" s="19"/>
    </row>
    <row r="100" spans="1:6" s="56" customFormat="1" ht="18.75" customHeight="1">
      <c r="A100" s="63" t="str">
        <f t="shared" si="1"/>
        <v/>
      </c>
      <c r="B100" s="21"/>
      <c r="C100" s="18"/>
      <c r="D100" s="75" t="str">
        <f>IF(B100="","",VLOOKUP(B100,#REF!,3,FALSE))</f>
        <v/>
      </c>
      <c r="E100" s="76"/>
      <c r="F100" s="19"/>
    </row>
    <row r="101" spans="1:6" s="56" customFormat="1" ht="18.75" customHeight="1">
      <c r="A101" s="63" t="str">
        <f t="shared" si="1"/>
        <v/>
      </c>
      <c r="B101" s="21"/>
      <c r="C101" s="18"/>
      <c r="D101" s="75" t="str">
        <f>IF(B101="","",VLOOKUP(B101,#REF!,3,FALSE))</f>
        <v/>
      </c>
      <c r="E101" s="76"/>
      <c r="F101" s="19"/>
    </row>
    <row r="102" spans="1:6" s="56" customFormat="1" ht="18.75" customHeight="1">
      <c r="A102" s="63" t="str">
        <f t="shared" si="1"/>
        <v/>
      </c>
      <c r="B102" s="21"/>
      <c r="C102" s="18"/>
      <c r="D102" s="75" t="str">
        <f>IF(B102="","",VLOOKUP(B102,#REF!,3,FALSE))</f>
        <v/>
      </c>
      <c r="E102" s="76"/>
      <c r="F102" s="19"/>
    </row>
    <row r="103" spans="1:6" s="56" customFormat="1" ht="18.75" customHeight="1">
      <c r="A103" s="63" t="str">
        <f t="shared" si="1"/>
        <v/>
      </c>
      <c r="B103" s="21"/>
      <c r="C103" s="18"/>
      <c r="D103" s="75" t="str">
        <f>IF(B103="","",VLOOKUP(B103,#REF!,3,FALSE))</f>
        <v/>
      </c>
      <c r="E103" s="76"/>
      <c r="F103" s="19"/>
    </row>
    <row r="104" spans="1:6" s="56" customFormat="1" ht="18.75" customHeight="1">
      <c r="A104" s="63" t="str">
        <f t="shared" si="1"/>
        <v/>
      </c>
      <c r="B104" s="21"/>
      <c r="C104" s="18"/>
      <c r="D104" s="75" t="str">
        <f>IF(B104="","",VLOOKUP(B104,#REF!,3,FALSE))</f>
        <v/>
      </c>
      <c r="E104" s="76"/>
      <c r="F104" s="19"/>
    </row>
    <row r="105" spans="1:6" s="56" customFormat="1" ht="18.75" customHeight="1">
      <c r="A105" s="63" t="str">
        <f t="shared" si="1"/>
        <v/>
      </c>
      <c r="B105" s="21"/>
      <c r="C105" s="18"/>
      <c r="D105" s="75" t="str">
        <f>IF(B105="","",VLOOKUP(B105,#REF!,3,FALSE))</f>
        <v/>
      </c>
      <c r="E105" s="76"/>
      <c r="F105" s="19"/>
    </row>
    <row r="106" spans="1:6" s="56" customFormat="1" ht="18.75" customHeight="1">
      <c r="A106" s="63" t="str">
        <f t="shared" si="1"/>
        <v/>
      </c>
      <c r="B106" s="21"/>
      <c r="C106" s="18"/>
      <c r="D106" s="75" t="str">
        <f>IF(B106="","",VLOOKUP(B106,#REF!,3,FALSE))</f>
        <v/>
      </c>
      <c r="E106" s="76"/>
      <c r="F106" s="19"/>
    </row>
    <row r="107" spans="1:6" s="56" customFormat="1" ht="18.75" customHeight="1">
      <c r="A107" s="63" t="str">
        <f t="shared" si="1"/>
        <v/>
      </c>
      <c r="B107" s="21"/>
      <c r="C107" s="18"/>
      <c r="D107" s="75" t="str">
        <f>IF(B107="","",VLOOKUP(B107,#REF!,3,FALSE))</f>
        <v/>
      </c>
      <c r="E107" s="76"/>
      <c r="F107" s="19"/>
    </row>
    <row r="108" spans="1:6" s="56" customFormat="1" ht="18.75" customHeight="1">
      <c r="A108" s="63" t="str">
        <f t="shared" si="1"/>
        <v/>
      </c>
      <c r="B108" s="21"/>
      <c r="C108" s="18"/>
      <c r="D108" s="75" t="str">
        <f>IF(B108="","",VLOOKUP(B108,#REF!,3,FALSE))</f>
        <v/>
      </c>
      <c r="E108" s="76"/>
      <c r="F108" s="19"/>
    </row>
    <row r="109" spans="1:6" s="56" customFormat="1" ht="18.75" customHeight="1">
      <c r="A109" s="63" t="str">
        <f t="shared" si="1"/>
        <v/>
      </c>
      <c r="B109" s="21"/>
      <c r="C109" s="18"/>
      <c r="D109" s="75" t="str">
        <f>IF(B109="","",VLOOKUP(B109,#REF!,3,FALSE))</f>
        <v/>
      </c>
      <c r="E109" s="76"/>
      <c r="F109" s="19"/>
    </row>
    <row r="110" spans="1:6" s="56" customFormat="1" ht="18.75" customHeight="1">
      <c r="A110" s="63" t="str">
        <f t="shared" si="1"/>
        <v/>
      </c>
      <c r="B110" s="21"/>
      <c r="C110" s="18"/>
      <c r="D110" s="75" t="str">
        <f>IF(B110="","",VLOOKUP(B110,#REF!,3,FALSE))</f>
        <v/>
      </c>
      <c r="E110" s="76"/>
      <c r="F110" s="19"/>
    </row>
    <row r="111" spans="1:6" s="56" customFormat="1" ht="18.75" customHeight="1">
      <c r="A111" s="63" t="str">
        <f t="shared" si="1"/>
        <v/>
      </c>
      <c r="B111" s="21"/>
      <c r="C111" s="18"/>
      <c r="D111" s="75" t="str">
        <f>IF(B111="","",VLOOKUP(B111,#REF!,3,FALSE))</f>
        <v/>
      </c>
      <c r="E111" s="76"/>
      <c r="F111" s="19"/>
    </row>
    <row r="112" spans="1:6" s="56" customFormat="1" ht="18.75" customHeight="1">
      <c r="A112" s="63" t="str">
        <f t="shared" si="1"/>
        <v/>
      </c>
      <c r="B112" s="21"/>
      <c r="C112" s="18"/>
      <c r="D112" s="75" t="str">
        <f>IF(B112="","",VLOOKUP(B112,#REF!,3,FALSE))</f>
        <v/>
      </c>
      <c r="E112" s="76"/>
      <c r="F112" s="19"/>
    </row>
    <row r="113" spans="1:6" s="56" customFormat="1" ht="18.75" customHeight="1">
      <c r="A113" s="63" t="str">
        <f t="shared" si="1"/>
        <v/>
      </c>
      <c r="B113" s="21"/>
      <c r="C113" s="18"/>
      <c r="D113" s="75" t="str">
        <f>IF(B113="","",VLOOKUP(B113,#REF!,3,FALSE))</f>
        <v/>
      </c>
      <c r="E113" s="76"/>
      <c r="F113" s="19"/>
    </row>
    <row r="114" spans="1:6" s="56" customFormat="1" ht="18.75" customHeight="1">
      <c r="A114" s="63" t="str">
        <f t="shared" si="1"/>
        <v/>
      </c>
      <c r="B114" s="21"/>
      <c r="C114" s="18"/>
      <c r="D114" s="75" t="str">
        <f>IF(B114="","",VLOOKUP(B114,#REF!,3,FALSE))</f>
        <v/>
      </c>
      <c r="E114" s="76"/>
      <c r="F114" s="19"/>
    </row>
    <row r="115" spans="1:6" s="56" customFormat="1" ht="18.75" customHeight="1">
      <c r="A115" s="63" t="str">
        <f t="shared" si="1"/>
        <v/>
      </c>
      <c r="B115" s="21"/>
      <c r="C115" s="18"/>
      <c r="D115" s="75" t="str">
        <f>IF(B115="","",VLOOKUP(B115,#REF!,3,FALSE))</f>
        <v/>
      </c>
      <c r="E115" s="76"/>
      <c r="F115" s="19"/>
    </row>
    <row r="116" spans="1:6" s="56" customFormat="1" ht="18.75" customHeight="1">
      <c r="A116" s="63" t="str">
        <f t="shared" si="1"/>
        <v/>
      </c>
      <c r="B116" s="21"/>
      <c r="C116" s="18"/>
      <c r="D116" s="75" t="str">
        <f>IF(B116="","",VLOOKUP(B116,#REF!,3,FALSE))</f>
        <v/>
      </c>
      <c r="E116" s="76"/>
      <c r="F116" s="19"/>
    </row>
    <row r="117" spans="1:6" s="56" customFormat="1" ht="18.75" customHeight="1">
      <c r="A117" s="63" t="str">
        <f t="shared" si="1"/>
        <v/>
      </c>
      <c r="B117" s="21"/>
      <c r="C117" s="18"/>
      <c r="D117" s="75" t="str">
        <f>IF(B117="","",VLOOKUP(B117,#REF!,3,FALSE))</f>
        <v/>
      </c>
      <c r="E117" s="76"/>
      <c r="F117" s="19"/>
    </row>
    <row r="118" spans="1:6" s="56" customFormat="1" ht="18.75" customHeight="1">
      <c r="A118" s="63" t="str">
        <f t="shared" si="1"/>
        <v/>
      </c>
      <c r="B118" s="21"/>
      <c r="C118" s="18"/>
      <c r="D118" s="75" t="str">
        <f>IF(B118="","",VLOOKUP(B118,#REF!,3,FALSE))</f>
        <v/>
      </c>
      <c r="E118" s="76"/>
      <c r="F118" s="19"/>
    </row>
    <row r="119" spans="1:6" s="56" customFormat="1" ht="18.75" customHeight="1">
      <c r="A119" s="63" t="str">
        <f t="shared" si="1"/>
        <v/>
      </c>
      <c r="B119" s="21"/>
      <c r="C119" s="18"/>
      <c r="D119" s="75" t="str">
        <f>IF(B119="","",VLOOKUP(B119,#REF!,3,FALSE))</f>
        <v/>
      </c>
      <c r="E119" s="76"/>
      <c r="F119" s="19"/>
    </row>
    <row r="120" spans="1:6" s="56" customFormat="1" ht="18.75" customHeight="1">
      <c r="A120" s="63" t="str">
        <f t="shared" si="1"/>
        <v/>
      </c>
      <c r="B120" s="21"/>
      <c r="C120" s="18"/>
      <c r="D120" s="75" t="str">
        <f>IF(B120="","",VLOOKUP(B120,#REF!,3,FALSE))</f>
        <v/>
      </c>
      <c r="E120" s="76"/>
      <c r="F120" s="19"/>
    </row>
    <row r="121" spans="1:6" s="56" customFormat="1" ht="18.75" customHeight="1">
      <c r="A121" s="63" t="str">
        <f t="shared" si="1"/>
        <v/>
      </c>
      <c r="B121" s="21"/>
      <c r="C121" s="18"/>
      <c r="D121" s="75" t="str">
        <f>IF(B121="","",VLOOKUP(B121,#REF!,3,FALSE))</f>
        <v/>
      </c>
      <c r="E121" s="76"/>
      <c r="F121" s="19"/>
    </row>
    <row r="122" spans="1:6" s="56" customFormat="1" ht="18.75" customHeight="1">
      <c r="A122" s="63" t="str">
        <f t="shared" si="1"/>
        <v/>
      </c>
      <c r="B122" s="21"/>
      <c r="C122" s="18"/>
      <c r="D122" s="75" t="str">
        <f>IF(B122="","",VLOOKUP(B122,#REF!,3,FALSE))</f>
        <v/>
      </c>
      <c r="E122" s="76"/>
      <c r="F122" s="19"/>
    </row>
    <row r="123" spans="1:6" s="56" customFormat="1" ht="18.75" customHeight="1">
      <c r="A123" s="63" t="str">
        <f t="shared" si="1"/>
        <v/>
      </c>
      <c r="B123" s="21"/>
      <c r="C123" s="18"/>
      <c r="D123" s="75" t="str">
        <f>IF(B123="","",VLOOKUP(B123,#REF!,3,FALSE))</f>
        <v/>
      </c>
      <c r="E123" s="76"/>
      <c r="F123" s="19"/>
    </row>
    <row r="124" spans="1:6" s="56" customFormat="1" ht="18.75" customHeight="1">
      <c r="A124" s="63" t="str">
        <f t="shared" si="1"/>
        <v/>
      </c>
      <c r="B124" s="21"/>
      <c r="C124" s="18"/>
      <c r="D124" s="75" t="str">
        <f>IF(B124="","",VLOOKUP(B124,#REF!,3,FALSE))</f>
        <v/>
      </c>
      <c r="E124" s="76"/>
      <c r="F124" s="19"/>
    </row>
    <row r="125" spans="1:6" s="56" customFormat="1" ht="18.75" customHeight="1">
      <c r="A125" s="63" t="str">
        <f t="shared" si="1"/>
        <v/>
      </c>
      <c r="B125" s="21"/>
      <c r="C125" s="18"/>
      <c r="D125" s="75" t="str">
        <f>IF(B125="","",VLOOKUP(B125,#REF!,3,FALSE))</f>
        <v/>
      </c>
      <c r="E125" s="76"/>
      <c r="F125" s="19"/>
    </row>
    <row r="126" spans="1:6" s="56" customFormat="1" ht="18.75" customHeight="1">
      <c r="A126" s="63" t="str">
        <f t="shared" si="1"/>
        <v/>
      </c>
      <c r="B126" s="21"/>
      <c r="C126" s="18"/>
      <c r="D126" s="75" t="str">
        <f>IF(B126="","",VLOOKUP(B126,#REF!,3,FALSE))</f>
        <v/>
      </c>
      <c r="E126" s="76"/>
      <c r="F126" s="19"/>
    </row>
    <row r="127" spans="1:6" s="56" customFormat="1" ht="18.75" customHeight="1">
      <c r="A127" s="63" t="str">
        <f t="shared" si="1"/>
        <v/>
      </c>
      <c r="B127" s="21"/>
      <c r="C127" s="18"/>
      <c r="D127" s="75" t="str">
        <f>IF(B127="","",VLOOKUP(B127,#REF!,3,FALSE))</f>
        <v/>
      </c>
      <c r="E127" s="76"/>
      <c r="F127" s="19"/>
    </row>
    <row r="128" spans="1:6" s="56" customFormat="1" ht="18.75" customHeight="1">
      <c r="A128" s="63" t="str">
        <f t="shared" si="1"/>
        <v/>
      </c>
      <c r="B128" s="21"/>
      <c r="C128" s="18"/>
      <c r="D128" s="75" t="str">
        <f>IF(B128="","",VLOOKUP(B128,#REF!,3,FALSE))</f>
        <v/>
      </c>
      <c r="E128" s="76"/>
      <c r="F128" s="19"/>
    </row>
    <row r="129" spans="1:6" s="56" customFormat="1" ht="18.75" customHeight="1">
      <c r="A129" s="63" t="str">
        <f t="shared" si="1"/>
        <v/>
      </c>
      <c r="B129" s="21"/>
      <c r="C129" s="18"/>
      <c r="D129" s="75" t="str">
        <f>IF(B129="","",VLOOKUP(B129,#REF!,3,FALSE))</f>
        <v/>
      </c>
      <c r="E129" s="76"/>
      <c r="F129" s="19"/>
    </row>
    <row r="130" spans="1:6" s="56" customFormat="1" ht="18.75" customHeight="1">
      <c r="A130" s="63" t="str">
        <f t="shared" si="1"/>
        <v/>
      </c>
      <c r="B130" s="21"/>
      <c r="C130" s="18"/>
      <c r="D130" s="75" t="str">
        <f>IF(B130="","",VLOOKUP(B130,#REF!,3,FALSE))</f>
        <v/>
      </c>
      <c r="E130" s="76"/>
      <c r="F130" s="19"/>
    </row>
    <row r="131" spans="1:6" s="56" customFormat="1" ht="18.75" customHeight="1">
      <c r="A131" s="63" t="str">
        <f t="shared" si="1"/>
        <v/>
      </c>
      <c r="B131" s="21"/>
      <c r="C131" s="18"/>
      <c r="D131" s="75" t="str">
        <f>IF(B131="","",VLOOKUP(B131,#REF!,3,FALSE))</f>
        <v/>
      </c>
      <c r="E131" s="76"/>
      <c r="F131" s="19"/>
    </row>
    <row r="132" spans="1:6" s="56" customFormat="1" ht="18.75" customHeight="1">
      <c r="A132" s="63" t="str">
        <f t="shared" si="1"/>
        <v/>
      </c>
      <c r="B132" s="21"/>
      <c r="C132" s="18"/>
      <c r="D132" s="75" t="str">
        <f>IF(B132="","",VLOOKUP(B132,#REF!,3,FALSE))</f>
        <v/>
      </c>
      <c r="E132" s="76"/>
      <c r="F132" s="19"/>
    </row>
    <row r="133" spans="1:6" s="56" customFormat="1" ht="18.75" customHeight="1">
      <c r="A133" s="63" t="str">
        <f t="shared" si="1"/>
        <v/>
      </c>
      <c r="B133" s="21"/>
      <c r="C133" s="18"/>
      <c r="D133" s="75" t="str">
        <f>IF(B133="","",VLOOKUP(B133,#REF!,3,FALSE))</f>
        <v/>
      </c>
      <c r="E133" s="76"/>
      <c r="F133" s="19"/>
    </row>
    <row r="134" spans="1:6" s="56" customFormat="1" ht="18.75" customHeight="1">
      <c r="A134" s="63" t="str">
        <f t="shared" si="1"/>
        <v/>
      </c>
      <c r="B134" s="21"/>
      <c r="C134" s="18"/>
      <c r="D134" s="75" t="str">
        <f>IF(B134="","",VLOOKUP(B134,#REF!,3,FALSE))</f>
        <v/>
      </c>
      <c r="E134" s="76"/>
      <c r="F134" s="19"/>
    </row>
    <row r="135" spans="1:6" s="56" customFormat="1" ht="18.75" customHeight="1">
      <c r="A135" s="63" t="str">
        <f t="shared" si="1"/>
        <v/>
      </c>
      <c r="B135" s="21"/>
      <c r="C135" s="18"/>
      <c r="D135" s="75" t="str">
        <f>IF(B135="","",VLOOKUP(B135,#REF!,3,FALSE))</f>
        <v/>
      </c>
      <c r="E135" s="76"/>
      <c r="F135" s="19"/>
    </row>
    <row r="136" spans="1:6" s="56" customFormat="1" ht="18.75" customHeight="1">
      <c r="A136" s="63" t="str">
        <f t="shared" si="1"/>
        <v/>
      </c>
      <c r="B136" s="21"/>
      <c r="C136" s="18"/>
      <c r="D136" s="75" t="str">
        <f>IF(B136="","",VLOOKUP(B136,#REF!,3,FALSE))</f>
        <v/>
      </c>
      <c r="E136" s="76"/>
      <c r="F136" s="19"/>
    </row>
    <row r="137" spans="1:6" s="56" customFormat="1" ht="18.75" customHeight="1">
      <c r="A137" s="63" t="str">
        <f t="shared" si="1"/>
        <v/>
      </c>
      <c r="B137" s="21"/>
      <c r="C137" s="18"/>
      <c r="D137" s="75" t="str">
        <f>IF(B137="","",VLOOKUP(B137,#REF!,3,FALSE))</f>
        <v/>
      </c>
      <c r="E137" s="76"/>
      <c r="F137" s="19"/>
    </row>
    <row r="138" spans="1:6" s="56" customFormat="1" ht="18.75" customHeight="1">
      <c r="A138" s="63" t="str">
        <f t="shared" si="1"/>
        <v/>
      </c>
      <c r="B138" s="21"/>
      <c r="C138" s="18"/>
      <c r="D138" s="75" t="str">
        <f>IF(B138="","",VLOOKUP(B138,#REF!,3,FALSE))</f>
        <v/>
      </c>
      <c r="E138" s="76"/>
      <c r="F138" s="19"/>
    </row>
    <row r="139" spans="1:6" s="56" customFormat="1" ht="18.75" customHeight="1">
      <c r="A139" s="63" t="str">
        <f t="shared" si="1"/>
        <v/>
      </c>
      <c r="B139" s="21"/>
      <c r="C139" s="18"/>
      <c r="D139" s="75" t="str">
        <f>IF(B139="","",VLOOKUP(B139,#REF!,3,FALSE))</f>
        <v/>
      </c>
      <c r="E139" s="76"/>
      <c r="F139" s="19"/>
    </row>
    <row r="140" spans="1:6" s="56" customFormat="1" ht="18.75" customHeight="1">
      <c r="A140" s="63" t="str">
        <f t="shared" ref="A140:A203" si="2">MID(B140,5,1)</f>
        <v/>
      </c>
      <c r="B140" s="21"/>
      <c r="C140" s="18"/>
      <c r="D140" s="75" t="str">
        <f>IF(B140="","",VLOOKUP(B140,#REF!,3,FALSE))</f>
        <v/>
      </c>
      <c r="E140" s="76"/>
      <c r="F140" s="19"/>
    </row>
    <row r="141" spans="1:6" s="56" customFormat="1" ht="18.75" customHeight="1">
      <c r="A141" s="63" t="str">
        <f t="shared" si="2"/>
        <v/>
      </c>
      <c r="B141" s="21"/>
      <c r="C141" s="18"/>
      <c r="D141" s="75" t="str">
        <f>IF(B141="","",VLOOKUP(B141,#REF!,3,FALSE))</f>
        <v/>
      </c>
      <c r="E141" s="76"/>
      <c r="F141" s="19"/>
    </row>
    <row r="142" spans="1:6" s="56" customFormat="1" ht="18.75" customHeight="1">
      <c r="A142" s="63" t="str">
        <f t="shared" si="2"/>
        <v/>
      </c>
      <c r="B142" s="21"/>
      <c r="C142" s="18"/>
      <c r="D142" s="75" t="str">
        <f>IF(B142="","",VLOOKUP(B142,#REF!,3,FALSE))</f>
        <v/>
      </c>
      <c r="E142" s="76"/>
      <c r="F142" s="19"/>
    </row>
    <row r="143" spans="1:6" s="56" customFormat="1" ht="18.75" customHeight="1">
      <c r="A143" s="63" t="str">
        <f t="shared" si="2"/>
        <v/>
      </c>
      <c r="B143" s="21"/>
      <c r="C143" s="18"/>
      <c r="D143" s="75" t="str">
        <f>IF(B143="","",VLOOKUP(B143,#REF!,3,FALSE))</f>
        <v/>
      </c>
      <c r="E143" s="76"/>
      <c r="F143" s="19"/>
    </row>
    <row r="144" spans="1:6" s="56" customFormat="1" ht="18.75" customHeight="1">
      <c r="A144" s="63" t="str">
        <f t="shared" si="2"/>
        <v/>
      </c>
      <c r="B144" s="21"/>
      <c r="C144" s="18"/>
      <c r="D144" s="75" t="str">
        <f>IF(B144="","",VLOOKUP(B144,#REF!,3,FALSE))</f>
        <v/>
      </c>
      <c r="E144" s="76"/>
      <c r="F144" s="19"/>
    </row>
    <row r="145" spans="1:6" s="56" customFormat="1" ht="18.75" customHeight="1">
      <c r="A145" s="63" t="str">
        <f t="shared" si="2"/>
        <v/>
      </c>
      <c r="B145" s="21"/>
      <c r="C145" s="18"/>
      <c r="D145" s="75" t="str">
        <f>IF(B145="","",VLOOKUP(B145,#REF!,3,FALSE))</f>
        <v/>
      </c>
      <c r="E145" s="76"/>
      <c r="F145" s="19"/>
    </row>
    <row r="146" spans="1:6" s="56" customFormat="1" ht="18.75" customHeight="1">
      <c r="A146" s="63" t="str">
        <f t="shared" si="2"/>
        <v/>
      </c>
      <c r="B146" s="21"/>
      <c r="C146" s="18"/>
      <c r="D146" s="75" t="str">
        <f>IF(B146="","",VLOOKUP(B146,#REF!,3,FALSE))</f>
        <v/>
      </c>
      <c r="E146" s="76"/>
      <c r="F146" s="19"/>
    </row>
    <row r="147" spans="1:6" s="56" customFormat="1" ht="18.75" customHeight="1">
      <c r="A147" s="63" t="str">
        <f t="shared" si="2"/>
        <v/>
      </c>
      <c r="B147" s="21"/>
      <c r="C147" s="18"/>
      <c r="D147" s="75" t="str">
        <f>IF(B147="","",VLOOKUP(B147,#REF!,3,FALSE))</f>
        <v/>
      </c>
      <c r="E147" s="76"/>
      <c r="F147" s="19"/>
    </row>
    <row r="148" spans="1:6" s="56" customFormat="1" ht="18.75" customHeight="1">
      <c r="A148" s="63" t="str">
        <f t="shared" si="2"/>
        <v/>
      </c>
      <c r="B148" s="21"/>
      <c r="C148" s="18"/>
      <c r="D148" s="75" t="str">
        <f>IF(B148="","",VLOOKUP(B148,#REF!,3,FALSE))</f>
        <v/>
      </c>
      <c r="E148" s="76"/>
      <c r="F148" s="19"/>
    </row>
    <row r="149" spans="1:6" s="56" customFormat="1" ht="18.75" customHeight="1">
      <c r="A149" s="63" t="str">
        <f t="shared" si="2"/>
        <v/>
      </c>
      <c r="B149" s="21"/>
      <c r="C149" s="18"/>
      <c r="D149" s="75" t="str">
        <f>IF(B149="","",VLOOKUP(B149,#REF!,3,FALSE))</f>
        <v/>
      </c>
      <c r="E149" s="76"/>
      <c r="F149" s="19"/>
    </row>
    <row r="150" spans="1:6" s="56" customFormat="1" ht="18.75" customHeight="1">
      <c r="A150" s="63" t="str">
        <f t="shared" si="2"/>
        <v/>
      </c>
      <c r="B150" s="21"/>
      <c r="C150" s="18"/>
      <c r="D150" s="75" t="str">
        <f>IF(B150="","",VLOOKUP(B150,#REF!,3,FALSE))</f>
        <v/>
      </c>
      <c r="E150" s="76"/>
      <c r="F150" s="19"/>
    </row>
    <row r="151" spans="1:6" s="56" customFormat="1" ht="18.75" customHeight="1">
      <c r="A151" s="63" t="str">
        <f t="shared" si="2"/>
        <v/>
      </c>
      <c r="B151" s="21"/>
      <c r="C151" s="18"/>
      <c r="D151" s="75" t="str">
        <f>IF(B151="","",VLOOKUP(B151,#REF!,3,FALSE))</f>
        <v/>
      </c>
      <c r="E151" s="76"/>
      <c r="F151" s="19"/>
    </row>
    <row r="152" spans="1:6" s="56" customFormat="1" ht="18.75" customHeight="1">
      <c r="A152" s="63" t="str">
        <f t="shared" si="2"/>
        <v/>
      </c>
      <c r="B152" s="21"/>
      <c r="C152" s="18"/>
      <c r="D152" s="75" t="str">
        <f>IF(B152="","",VLOOKUP(B152,#REF!,3,FALSE))</f>
        <v/>
      </c>
      <c r="E152" s="76"/>
      <c r="F152" s="19"/>
    </row>
    <row r="153" spans="1:6" s="56" customFormat="1" ht="18.75" customHeight="1">
      <c r="A153" s="63" t="str">
        <f t="shared" si="2"/>
        <v/>
      </c>
      <c r="B153" s="21"/>
      <c r="C153" s="18"/>
      <c r="D153" s="75" t="str">
        <f>IF(B153="","",VLOOKUP(B153,#REF!,3,FALSE))</f>
        <v/>
      </c>
      <c r="E153" s="76"/>
      <c r="F153" s="19"/>
    </row>
    <row r="154" spans="1:6" s="56" customFormat="1" ht="18.75" customHeight="1">
      <c r="A154" s="63" t="str">
        <f t="shared" si="2"/>
        <v/>
      </c>
      <c r="B154" s="21"/>
      <c r="C154" s="18"/>
      <c r="D154" s="75" t="str">
        <f>IF(B154="","",VLOOKUP(B154,#REF!,3,FALSE))</f>
        <v/>
      </c>
      <c r="E154" s="76"/>
      <c r="F154" s="19"/>
    </row>
    <row r="155" spans="1:6" s="56" customFormat="1" ht="18.75" customHeight="1">
      <c r="A155" s="63" t="str">
        <f t="shared" si="2"/>
        <v/>
      </c>
      <c r="B155" s="21"/>
      <c r="C155" s="18"/>
      <c r="D155" s="75" t="str">
        <f>IF(B155="","",VLOOKUP(B155,#REF!,3,FALSE))</f>
        <v/>
      </c>
      <c r="E155" s="76"/>
      <c r="F155" s="19"/>
    </row>
    <row r="156" spans="1:6" s="56" customFormat="1" ht="18.75" customHeight="1">
      <c r="A156" s="63" t="str">
        <f t="shared" si="2"/>
        <v/>
      </c>
      <c r="B156" s="21"/>
      <c r="C156" s="18"/>
      <c r="D156" s="75" t="str">
        <f>IF(B156="","",VLOOKUP(B156,#REF!,3,FALSE))</f>
        <v/>
      </c>
      <c r="E156" s="76"/>
      <c r="F156" s="19"/>
    </row>
    <row r="157" spans="1:6" s="56" customFormat="1" ht="18.75" customHeight="1">
      <c r="A157" s="63" t="str">
        <f t="shared" si="2"/>
        <v/>
      </c>
      <c r="B157" s="21"/>
      <c r="C157" s="18"/>
      <c r="D157" s="75" t="str">
        <f>IF(B157="","",VLOOKUP(B157,#REF!,3,FALSE))</f>
        <v/>
      </c>
      <c r="E157" s="76"/>
      <c r="F157" s="19"/>
    </row>
    <row r="158" spans="1:6" s="56" customFormat="1" ht="18.75" customHeight="1">
      <c r="A158" s="63" t="str">
        <f t="shared" si="2"/>
        <v/>
      </c>
      <c r="B158" s="21"/>
      <c r="C158" s="18"/>
      <c r="D158" s="75" t="str">
        <f>IF(B158="","",VLOOKUP(B158,#REF!,3,FALSE))</f>
        <v/>
      </c>
      <c r="E158" s="76"/>
      <c r="F158" s="19"/>
    </row>
    <row r="159" spans="1:6" s="56" customFormat="1" ht="18.75" customHeight="1">
      <c r="A159" s="63" t="str">
        <f t="shared" si="2"/>
        <v/>
      </c>
      <c r="B159" s="21"/>
      <c r="C159" s="18"/>
      <c r="D159" s="75" t="str">
        <f>IF(B159="","",VLOOKUP(B159,#REF!,3,FALSE))</f>
        <v/>
      </c>
      <c r="E159" s="76"/>
      <c r="F159" s="19"/>
    </row>
    <row r="160" spans="1:6" s="56" customFormat="1" ht="18.75" customHeight="1">
      <c r="A160" s="63" t="str">
        <f t="shared" si="2"/>
        <v/>
      </c>
      <c r="B160" s="21"/>
      <c r="C160" s="18"/>
      <c r="D160" s="75" t="str">
        <f>IF(B160="","",VLOOKUP(B160,#REF!,3,FALSE))</f>
        <v/>
      </c>
      <c r="E160" s="76"/>
      <c r="F160" s="19"/>
    </row>
    <row r="161" spans="1:6" s="56" customFormat="1" ht="18.75" customHeight="1">
      <c r="A161" s="63" t="str">
        <f t="shared" si="2"/>
        <v/>
      </c>
      <c r="B161" s="21"/>
      <c r="C161" s="18"/>
      <c r="D161" s="75" t="str">
        <f>IF(B161="","",VLOOKUP(B161,#REF!,3,FALSE))</f>
        <v/>
      </c>
      <c r="E161" s="76"/>
      <c r="F161" s="19"/>
    </row>
    <row r="162" spans="1:6" s="56" customFormat="1" ht="18.75" customHeight="1">
      <c r="A162" s="63" t="str">
        <f t="shared" si="2"/>
        <v/>
      </c>
      <c r="B162" s="21"/>
      <c r="C162" s="18"/>
      <c r="D162" s="75" t="str">
        <f>IF(B162="","",VLOOKUP(B162,#REF!,3,FALSE))</f>
        <v/>
      </c>
      <c r="E162" s="76"/>
      <c r="F162" s="19"/>
    </row>
    <row r="163" spans="1:6" s="56" customFormat="1" ht="18.75" customHeight="1">
      <c r="A163" s="63" t="str">
        <f t="shared" si="2"/>
        <v/>
      </c>
      <c r="B163" s="21"/>
      <c r="C163" s="18"/>
      <c r="D163" s="75" t="str">
        <f>IF(B163="","",VLOOKUP(B163,#REF!,3,FALSE))</f>
        <v/>
      </c>
      <c r="E163" s="76"/>
      <c r="F163" s="19"/>
    </row>
    <row r="164" spans="1:6" s="56" customFormat="1" ht="18.75" customHeight="1">
      <c r="A164" s="63" t="str">
        <f t="shared" si="2"/>
        <v/>
      </c>
      <c r="B164" s="21"/>
      <c r="C164" s="18"/>
      <c r="D164" s="75" t="str">
        <f>IF(B164="","",VLOOKUP(B164,#REF!,3,FALSE))</f>
        <v/>
      </c>
      <c r="E164" s="76"/>
      <c r="F164" s="19"/>
    </row>
    <row r="165" spans="1:6" s="56" customFormat="1" ht="18.75" customHeight="1">
      <c r="A165" s="63" t="str">
        <f t="shared" si="2"/>
        <v/>
      </c>
      <c r="B165" s="21"/>
      <c r="C165" s="18"/>
      <c r="D165" s="75" t="str">
        <f>IF(B165="","",VLOOKUP(B165,#REF!,3,FALSE))</f>
        <v/>
      </c>
      <c r="E165" s="76"/>
      <c r="F165" s="19"/>
    </row>
    <row r="166" spans="1:6" s="56" customFormat="1" ht="18.75" customHeight="1">
      <c r="A166" s="63" t="str">
        <f t="shared" si="2"/>
        <v/>
      </c>
      <c r="B166" s="21"/>
      <c r="C166" s="18"/>
      <c r="D166" s="75" t="str">
        <f>IF(B166="","",VLOOKUP(B166,#REF!,3,FALSE))</f>
        <v/>
      </c>
      <c r="E166" s="76"/>
      <c r="F166" s="19"/>
    </row>
    <row r="167" spans="1:6" s="56" customFormat="1" ht="18.75" customHeight="1">
      <c r="A167" s="63" t="str">
        <f t="shared" si="2"/>
        <v/>
      </c>
      <c r="B167" s="21"/>
      <c r="C167" s="18"/>
      <c r="D167" s="75" t="str">
        <f>IF(B167="","",VLOOKUP(B167,#REF!,3,FALSE))</f>
        <v/>
      </c>
      <c r="E167" s="76"/>
      <c r="F167" s="19"/>
    </row>
    <row r="168" spans="1:6" s="56" customFormat="1" ht="18.75" customHeight="1">
      <c r="A168" s="63" t="str">
        <f t="shared" si="2"/>
        <v/>
      </c>
      <c r="B168" s="21"/>
      <c r="C168" s="18"/>
      <c r="D168" s="75" t="str">
        <f>IF(B168="","",VLOOKUP(B168,#REF!,3,FALSE))</f>
        <v/>
      </c>
      <c r="E168" s="76"/>
      <c r="F168" s="19"/>
    </row>
    <row r="169" spans="1:6" s="56" customFormat="1" ht="18.75" customHeight="1">
      <c r="A169" s="63" t="str">
        <f t="shared" si="2"/>
        <v/>
      </c>
      <c r="B169" s="21"/>
      <c r="C169" s="18"/>
      <c r="D169" s="75" t="str">
        <f>IF(B169="","",VLOOKUP(B169,#REF!,3,FALSE))</f>
        <v/>
      </c>
      <c r="E169" s="76"/>
      <c r="F169" s="19"/>
    </row>
    <row r="170" spans="1:6" s="56" customFormat="1" ht="18.75" customHeight="1">
      <c r="A170" s="63" t="str">
        <f t="shared" si="2"/>
        <v/>
      </c>
      <c r="B170" s="21"/>
      <c r="C170" s="18"/>
      <c r="D170" s="75" t="str">
        <f>IF(B170="","",VLOOKUP(B170,#REF!,3,FALSE))</f>
        <v/>
      </c>
      <c r="E170" s="76"/>
      <c r="F170" s="19"/>
    </row>
    <row r="171" spans="1:6" s="56" customFormat="1" ht="18.75" customHeight="1">
      <c r="A171" s="63" t="str">
        <f t="shared" si="2"/>
        <v/>
      </c>
      <c r="B171" s="21"/>
      <c r="C171" s="18"/>
      <c r="D171" s="75" t="str">
        <f>IF(B171="","",VLOOKUP(B171,#REF!,3,FALSE))</f>
        <v/>
      </c>
      <c r="E171" s="76"/>
      <c r="F171" s="19"/>
    </row>
    <row r="172" spans="1:6" s="56" customFormat="1" ht="18.75" customHeight="1">
      <c r="A172" s="63" t="str">
        <f t="shared" si="2"/>
        <v/>
      </c>
      <c r="B172" s="21"/>
      <c r="C172" s="18"/>
      <c r="D172" s="75" t="str">
        <f>IF(B172="","",VLOOKUP(B172,#REF!,3,FALSE))</f>
        <v/>
      </c>
      <c r="E172" s="76"/>
      <c r="F172" s="19"/>
    </row>
    <row r="173" spans="1:6" s="56" customFormat="1" ht="18.75" customHeight="1">
      <c r="A173" s="63" t="str">
        <f t="shared" si="2"/>
        <v/>
      </c>
      <c r="B173" s="21"/>
      <c r="C173" s="18"/>
      <c r="D173" s="75" t="str">
        <f>IF(B173="","",VLOOKUP(B173,#REF!,3,FALSE))</f>
        <v/>
      </c>
      <c r="E173" s="76"/>
      <c r="F173" s="19"/>
    </row>
    <row r="174" spans="1:6" s="56" customFormat="1" ht="18.75" customHeight="1">
      <c r="A174" s="63" t="str">
        <f t="shared" si="2"/>
        <v/>
      </c>
      <c r="B174" s="21"/>
      <c r="C174" s="18"/>
      <c r="D174" s="75" t="str">
        <f>IF(B174="","",VLOOKUP(B174,#REF!,3,FALSE))</f>
        <v/>
      </c>
      <c r="E174" s="76"/>
      <c r="F174" s="19"/>
    </row>
    <row r="175" spans="1:6" s="56" customFormat="1" ht="18.75" customHeight="1">
      <c r="A175" s="63" t="str">
        <f t="shared" si="2"/>
        <v/>
      </c>
      <c r="B175" s="21"/>
      <c r="C175" s="18"/>
      <c r="D175" s="75" t="str">
        <f>IF(B175="","",VLOOKUP(B175,#REF!,3,FALSE))</f>
        <v/>
      </c>
      <c r="E175" s="76"/>
      <c r="F175" s="19"/>
    </row>
    <row r="176" spans="1:6" s="56" customFormat="1" ht="18.75" customHeight="1">
      <c r="A176" s="63" t="str">
        <f t="shared" si="2"/>
        <v/>
      </c>
      <c r="B176" s="21"/>
      <c r="C176" s="18"/>
      <c r="D176" s="75" t="str">
        <f>IF(B176="","",VLOOKUP(B176,#REF!,3,FALSE))</f>
        <v/>
      </c>
      <c r="E176" s="76"/>
      <c r="F176" s="19"/>
    </row>
    <row r="177" spans="1:6" s="56" customFormat="1" ht="18.75" customHeight="1">
      <c r="A177" s="63" t="str">
        <f t="shared" si="2"/>
        <v/>
      </c>
      <c r="B177" s="21"/>
      <c r="C177" s="18"/>
      <c r="D177" s="75" t="str">
        <f>IF(B177="","",VLOOKUP(B177,#REF!,3,FALSE))</f>
        <v/>
      </c>
      <c r="E177" s="76"/>
      <c r="F177" s="19"/>
    </row>
    <row r="178" spans="1:6" s="56" customFormat="1" ht="18.75" customHeight="1">
      <c r="A178" s="63" t="str">
        <f t="shared" si="2"/>
        <v/>
      </c>
      <c r="B178" s="21"/>
      <c r="C178" s="18"/>
      <c r="D178" s="75" t="str">
        <f>IF(B178="","",VLOOKUP(B178,#REF!,3,FALSE))</f>
        <v/>
      </c>
      <c r="E178" s="76"/>
      <c r="F178" s="19"/>
    </row>
    <row r="179" spans="1:6" s="56" customFormat="1" ht="18.75" customHeight="1">
      <c r="A179" s="63" t="str">
        <f t="shared" si="2"/>
        <v/>
      </c>
      <c r="B179" s="21"/>
      <c r="C179" s="18"/>
      <c r="D179" s="75" t="str">
        <f>IF(B179="","",VLOOKUP(B179,#REF!,3,FALSE))</f>
        <v/>
      </c>
      <c r="E179" s="76"/>
      <c r="F179" s="19"/>
    </row>
    <row r="180" spans="1:6" s="56" customFormat="1" ht="18.75" customHeight="1">
      <c r="A180" s="63" t="str">
        <f t="shared" si="2"/>
        <v/>
      </c>
      <c r="B180" s="21"/>
      <c r="C180" s="18"/>
      <c r="D180" s="75" t="str">
        <f>IF(B180="","",VLOOKUP(B180,#REF!,3,FALSE))</f>
        <v/>
      </c>
      <c r="E180" s="76"/>
      <c r="F180" s="19"/>
    </row>
    <row r="181" spans="1:6" s="56" customFormat="1" ht="18.75" customHeight="1">
      <c r="A181" s="63" t="str">
        <f t="shared" si="2"/>
        <v/>
      </c>
      <c r="B181" s="21"/>
      <c r="C181" s="18"/>
      <c r="D181" s="75" t="str">
        <f>IF(B181="","",VLOOKUP(B181,#REF!,3,FALSE))</f>
        <v/>
      </c>
      <c r="E181" s="76"/>
      <c r="F181" s="19"/>
    </row>
    <row r="182" spans="1:6" s="56" customFormat="1" ht="18.75" customHeight="1">
      <c r="A182" s="63" t="str">
        <f t="shared" si="2"/>
        <v/>
      </c>
      <c r="B182" s="21"/>
      <c r="C182" s="18"/>
      <c r="D182" s="75" t="str">
        <f>IF(B182="","",VLOOKUP(B182,#REF!,3,FALSE))</f>
        <v/>
      </c>
      <c r="E182" s="76"/>
      <c r="F182" s="19"/>
    </row>
    <row r="183" spans="1:6" s="56" customFormat="1" ht="18.75" customHeight="1">
      <c r="A183" s="63" t="str">
        <f t="shared" si="2"/>
        <v/>
      </c>
      <c r="B183" s="21"/>
      <c r="C183" s="18"/>
      <c r="D183" s="75" t="str">
        <f>IF(B183="","",VLOOKUP(B183,#REF!,3,FALSE))</f>
        <v/>
      </c>
      <c r="E183" s="76"/>
      <c r="F183" s="19"/>
    </row>
    <row r="184" spans="1:6" s="56" customFormat="1" ht="18.75" customHeight="1">
      <c r="A184" s="63" t="str">
        <f t="shared" si="2"/>
        <v/>
      </c>
      <c r="B184" s="21"/>
      <c r="C184" s="18"/>
      <c r="D184" s="75" t="str">
        <f>IF(B184="","",VLOOKUP(B184,#REF!,3,FALSE))</f>
        <v/>
      </c>
      <c r="E184" s="76"/>
      <c r="F184" s="19"/>
    </row>
    <row r="185" spans="1:6" s="56" customFormat="1" ht="18.75" customHeight="1">
      <c r="A185" s="63" t="str">
        <f t="shared" si="2"/>
        <v/>
      </c>
      <c r="B185" s="21"/>
      <c r="C185" s="18"/>
      <c r="D185" s="75" t="str">
        <f>IF(B185="","",VLOOKUP(B185,#REF!,3,FALSE))</f>
        <v/>
      </c>
      <c r="E185" s="76"/>
      <c r="F185" s="19"/>
    </row>
    <row r="186" spans="1:6" s="56" customFormat="1" ht="18.75" customHeight="1">
      <c r="A186" s="63" t="str">
        <f t="shared" si="2"/>
        <v/>
      </c>
      <c r="B186" s="21"/>
      <c r="C186" s="18"/>
      <c r="D186" s="75" t="str">
        <f>IF(B186="","",VLOOKUP(B186,#REF!,3,FALSE))</f>
        <v/>
      </c>
      <c r="E186" s="76"/>
      <c r="F186" s="19"/>
    </row>
    <row r="187" spans="1:6" s="56" customFormat="1" ht="18.75" customHeight="1">
      <c r="A187" s="63" t="str">
        <f t="shared" si="2"/>
        <v/>
      </c>
      <c r="B187" s="21"/>
      <c r="C187" s="18"/>
      <c r="D187" s="75" t="str">
        <f>IF(B187="","",VLOOKUP(B187,#REF!,3,FALSE))</f>
        <v/>
      </c>
      <c r="E187" s="76"/>
      <c r="F187" s="19"/>
    </row>
    <row r="188" spans="1:6" s="56" customFormat="1" ht="18.75" customHeight="1">
      <c r="A188" s="63" t="str">
        <f t="shared" si="2"/>
        <v/>
      </c>
      <c r="B188" s="21"/>
      <c r="C188" s="18"/>
      <c r="D188" s="75" t="str">
        <f>IF(B188="","",VLOOKUP(B188,#REF!,3,FALSE))</f>
        <v/>
      </c>
      <c r="E188" s="76"/>
      <c r="F188" s="19"/>
    </row>
    <row r="189" spans="1:6" s="56" customFormat="1" ht="18.75" customHeight="1">
      <c r="A189" s="63" t="str">
        <f t="shared" si="2"/>
        <v/>
      </c>
      <c r="B189" s="21"/>
      <c r="C189" s="18"/>
      <c r="D189" s="75" t="str">
        <f>IF(B189="","",VLOOKUP(B189,#REF!,3,FALSE))</f>
        <v/>
      </c>
      <c r="E189" s="76"/>
      <c r="F189" s="19"/>
    </row>
    <row r="190" spans="1:6" s="56" customFormat="1" ht="18.75" customHeight="1">
      <c r="A190" s="63" t="str">
        <f t="shared" si="2"/>
        <v/>
      </c>
      <c r="B190" s="21"/>
      <c r="C190" s="18"/>
      <c r="D190" s="75" t="str">
        <f>IF(B190="","",VLOOKUP(B190,#REF!,3,FALSE))</f>
        <v/>
      </c>
      <c r="E190" s="76"/>
      <c r="F190" s="19"/>
    </row>
    <row r="191" spans="1:6" s="56" customFormat="1" ht="18.75" customHeight="1">
      <c r="A191" s="63" t="str">
        <f t="shared" si="2"/>
        <v/>
      </c>
      <c r="B191" s="21"/>
      <c r="C191" s="18"/>
      <c r="D191" s="75" t="str">
        <f>IF(B191="","",VLOOKUP(B191,#REF!,3,FALSE))</f>
        <v/>
      </c>
      <c r="E191" s="76"/>
      <c r="F191" s="19"/>
    </row>
    <row r="192" spans="1:6" s="56" customFormat="1" ht="18.75" customHeight="1">
      <c r="A192" s="63" t="str">
        <f t="shared" si="2"/>
        <v/>
      </c>
      <c r="B192" s="21"/>
      <c r="C192" s="18"/>
      <c r="D192" s="75" t="str">
        <f>IF(B192="","",VLOOKUP(B192,#REF!,3,FALSE))</f>
        <v/>
      </c>
      <c r="E192" s="76"/>
      <c r="F192" s="19"/>
    </row>
    <row r="193" spans="1:6" s="56" customFormat="1" ht="18.75" customHeight="1">
      <c r="A193" s="63" t="str">
        <f t="shared" si="2"/>
        <v/>
      </c>
      <c r="B193" s="21"/>
      <c r="C193" s="18"/>
      <c r="D193" s="75" t="str">
        <f>IF(B193="","",VLOOKUP(B193,#REF!,3,FALSE))</f>
        <v/>
      </c>
      <c r="E193" s="76"/>
      <c r="F193" s="19"/>
    </row>
    <row r="194" spans="1:6" s="56" customFormat="1" ht="18.75" customHeight="1">
      <c r="A194" s="63" t="str">
        <f t="shared" si="2"/>
        <v/>
      </c>
      <c r="B194" s="21"/>
      <c r="C194" s="18"/>
      <c r="D194" s="75" t="str">
        <f>IF(B194="","",VLOOKUP(B194,#REF!,3,FALSE))</f>
        <v/>
      </c>
      <c r="E194" s="76"/>
      <c r="F194" s="19"/>
    </row>
    <row r="195" spans="1:6" s="56" customFormat="1" ht="18.75" customHeight="1">
      <c r="A195" s="63" t="str">
        <f t="shared" si="2"/>
        <v/>
      </c>
      <c r="B195" s="21"/>
      <c r="C195" s="18"/>
      <c r="D195" s="75" t="str">
        <f>IF(B195="","",VLOOKUP(B195,#REF!,3,FALSE))</f>
        <v/>
      </c>
      <c r="E195" s="76"/>
      <c r="F195" s="19"/>
    </row>
    <row r="196" spans="1:6" s="56" customFormat="1" ht="18.75" customHeight="1">
      <c r="A196" s="63" t="str">
        <f t="shared" si="2"/>
        <v/>
      </c>
      <c r="B196" s="21"/>
      <c r="C196" s="18"/>
      <c r="D196" s="75" t="str">
        <f>IF(B196="","",VLOOKUP(B196,#REF!,3,FALSE))</f>
        <v/>
      </c>
      <c r="E196" s="76"/>
      <c r="F196" s="19"/>
    </row>
    <row r="197" spans="1:6" s="56" customFormat="1" ht="18.75" customHeight="1">
      <c r="A197" s="63" t="str">
        <f t="shared" si="2"/>
        <v/>
      </c>
      <c r="B197" s="21"/>
      <c r="C197" s="18"/>
      <c r="D197" s="75" t="str">
        <f>IF(B197="","",VLOOKUP(B197,#REF!,3,FALSE))</f>
        <v/>
      </c>
      <c r="E197" s="76"/>
      <c r="F197" s="19"/>
    </row>
    <row r="198" spans="1:6" s="56" customFormat="1" ht="18.75" customHeight="1">
      <c r="A198" s="63" t="str">
        <f t="shared" si="2"/>
        <v/>
      </c>
      <c r="B198" s="21"/>
      <c r="C198" s="18"/>
      <c r="D198" s="75" t="str">
        <f>IF(B198="","",VLOOKUP(B198,#REF!,3,FALSE))</f>
        <v/>
      </c>
      <c r="E198" s="76"/>
      <c r="F198" s="19"/>
    </row>
    <row r="199" spans="1:6" s="56" customFormat="1" ht="18.75" customHeight="1">
      <c r="A199" s="63" t="str">
        <f t="shared" si="2"/>
        <v/>
      </c>
      <c r="B199" s="21"/>
      <c r="C199" s="18"/>
      <c r="D199" s="75" t="str">
        <f>IF(B199="","",VLOOKUP(B199,#REF!,3,FALSE))</f>
        <v/>
      </c>
      <c r="E199" s="76"/>
      <c r="F199" s="19"/>
    </row>
    <row r="200" spans="1:6" s="56" customFormat="1" ht="18.75" customHeight="1">
      <c r="A200" s="63" t="str">
        <f t="shared" si="2"/>
        <v/>
      </c>
      <c r="B200" s="21"/>
      <c r="C200" s="18"/>
      <c r="D200" s="75" t="str">
        <f>IF(B200="","",VLOOKUP(B200,#REF!,3,FALSE))</f>
        <v/>
      </c>
      <c r="E200" s="76"/>
      <c r="F200" s="19"/>
    </row>
    <row r="201" spans="1:6" s="56" customFormat="1" ht="18.75" customHeight="1">
      <c r="A201" s="63" t="str">
        <f t="shared" si="2"/>
        <v/>
      </c>
      <c r="B201" s="21"/>
      <c r="C201" s="18"/>
      <c r="D201" s="75" t="str">
        <f>IF(B201="","",VLOOKUP(B201,#REF!,3,FALSE))</f>
        <v/>
      </c>
      <c r="E201" s="76"/>
      <c r="F201" s="19"/>
    </row>
    <row r="202" spans="1:6" s="56" customFormat="1" ht="18.75" customHeight="1">
      <c r="A202" s="63" t="str">
        <f t="shared" si="2"/>
        <v/>
      </c>
      <c r="B202" s="21"/>
      <c r="C202" s="18"/>
      <c r="D202" s="75" t="str">
        <f>IF(B202="","",VLOOKUP(B202,#REF!,3,FALSE))</f>
        <v/>
      </c>
      <c r="E202" s="76"/>
      <c r="F202" s="19"/>
    </row>
    <row r="203" spans="1:6" s="56" customFormat="1" ht="18.75" customHeight="1">
      <c r="A203" s="63" t="str">
        <f t="shared" si="2"/>
        <v/>
      </c>
      <c r="B203" s="21"/>
      <c r="C203" s="18"/>
      <c r="D203" s="75" t="str">
        <f>IF(B203="","",VLOOKUP(B203,#REF!,3,FALSE))</f>
        <v/>
      </c>
      <c r="E203" s="76"/>
      <c r="F203" s="19"/>
    </row>
    <row r="204" spans="1:6" s="56" customFormat="1" ht="18.75" customHeight="1">
      <c r="A204" s="63" t="str">
        <f t="shared" ref="A204:A211" si="3">MID(B204,5,1)</f>
        <v/>
      </c>
      <c r="B204" s="21"/>
      <c r="C204" s="18"/>
      <c r="D204" s="75" t="str">
        <f>IF(B204="","",VLOOKUP(B204,#REF!,3,FALSE))</f>
        <v/>
      </c>
      <c r="E204" s="76"/>
      <c r="F204" s="19"/>
    </row>
    <row r="205" spans="1:6" s="56" customFormat="1" ht="18.75" customHeight="1">
      <c r="A205" s="63" t="str">
        <f t="shared" si="3"/>
        <v/>
      </c>
      <c r="B205" s="21"/>
      <c r="C205" s="18"/>
      <c r="D205" s="75" t="str">
        <f>IF(B205="","",VLOOKUP(B205,#REF!,3,FALSE))</f>
        <v/>
      </c>
      <c r="E205" s="76"/>
      <c r="F205" s="19"/>
    </row>
    <row r="206" spans="1:6" s="56" customFormat="1" ht="18.75" customHeight="1">
      <c r="A206" s="63" t="str">
        <f t="shared" si="3"/>
        <v/>
      </c>
      <c r="B206" s="21"/>
      <c r="C206" s="18"/>
      <c r="D206" s="75" t="str">
        <f>IF(B206="","",VLOOKUP(B206,#REF!,3,FALSE))</f>
        <v/>
      </c>
      <c r="E206" s="76"/>
      <c r="F206" s="19"/>
    </row>
    <row r="207" spans="1:6" s="56" customFormat="1" ht="18.75" customHeight="1">
      <c r="A207" s="63" t="str">
        <f t="shared" si="3"/>
        <v/>
      </c>
      <c r="B207" s="21"/>
      <c r="C207" s="18"/>
      <c r="D207" s="75" t="str">
        <f>IF(B207="","",VLOOKUP(B207,#REF!,3,FALSE))</f>
        <v/>
      </c>
      <c r="E207" s="76"/>
      <c r="F207" s="19"/>
    </row>
    <row r="208" spans="1:6" s="56" customFormat="1" ht="18.75" customHeight="1">
      <c r="A208" s="63" t="str">
        <f t="shared" si="3"/>
        <v/>
      </c>
      <c r="B208" s="21"/>
      <c r="C208" s="18"/>
      <c r="D208" s="75" t="str">
        <f>IF(B208="","",VLOOKUP(B208,#REF!,3,FALSE))</f>
        <v/>
      </c>
      <c r="E208" s="76"/>
      <c r="F208" s="19"/>
    </row>
    <row r="209" spans="1:6" s="56" customFormat="1" ht="18.75" customHeight="1">
      <c r="A209" s="63" t="str">
        <f t="shared" si="3"/>
        <v/>
      </c>
      <c r="B209" s="21"/>
      <c r="C209" s="18"/>
      <c r="D209" s="75" t="str">
        <f>IF(B209="","",VLOOKUP(B209,#REF!,3,FALSE))</f>
        <v/>
      </c>
      <c r="E209" s="76"/>
      <c r="F209" s="19"/>
    </row>
    <row r="210" spans="1:6" s="56" customFormat="1" ht="18.75" customHeight="1">
      <c r="A210" s="63" t="str">
        <f t="shared" si="3"/>
        <v/>
      </c>
      <c r="B210" s="21"/>
      <c r="C210" s="18"/>
      <c r="D210" s="75" t="str">
        <f>IF(B210="","",VLOOKUP(B210,#REF!,3,FALSE))</f>
        <v/>
      </c>
      <c r="E210" s="76"/>
      <c r="F210" s="19"/>
    </row>
    <row r="211" spans="1:6" s="56" customFormat="1" ht="18.75" customHeight="1">
      <c r="A211" s="63" t="str">
        <f t="shared" si="3"/>
        <v/>
      </c>
      <c r="B211" s="21"/>
      <c r="C211" s="18"/>
      <c r="D211" s="75" t="str">
        <f>IF(B211="","",VLOOKUP(B211,#REF!,3,FALSE))</f>
        <v/>
      </c>
      <c r="E211" s="76"/>
      <c r="F211" s="19"/>
    </row>
  </sheetData>
  <sheetProtection algorithmName="SHA-512" hashValue="BB4Bc6xLC6o9GPu+iN+nMh6JX0F4qWLqa3CmbJUK4Cm7t+Lx6DicN67Gi4YytBCxto+bl9qjOFlRbPNRZPur2g==" saltValue="RdBRxMAdg/PLy0QKO/5rRg==" spinCount="100000" sheet="1" objects="1" scenarios="1" selectLockedCells="1"/>
  <mergeCells count="8">
    <mergeCell ref="C1:F1"/>
    <mergeCell ref="B10:F10"/>
    <mergeCell ref="A3:F3"/>
    <mergeCell ref="A4:F4"/>
    <mergeCell ref="B9:F9"/>
    <mergeCell ref="C6:F6"/>
    <mergeCell ref="C7:F7"/>
    <mergeCell ref="C2:F2"/>
  </mergeCells>
  <phoneticPr fontId="1"/>
  <conditionalFormatting sqref="B12:B13">
    <cfRule type="duplicateValues" dxfId="20" priority="2"/>
  </conditionalFormatting>
  <conditionalFormatting sqref="B14:B15">
    <cfRule type="duplicateValues" dxfId="19" priority="1"/>
  </conditionalFormatting>
  <conditionalFormatting sqref="B16:B211">
    <cfRule type="duplicateValues" dxfId="18" priority="21"/>
  </conditionalFormatting>
  <dataValidations count="2">
    <dataValidation allowBlank="1" showInputMessage="1" showErrorMessage="1" error="学籍番号が重複しています。" sqref="B1:B2 F11 A11:D11" xr:uid="{DB9ABBD7-83FC-4D15-A9F8-79AAD9DEBA4E}"/>
    <dataValidation type="custom" imeMode="halfAlpha" allowBlank="1" showInputMessage="1" showErrorMessage="1" error="学籍番号が重複しています。_x000a_または_x000a_学籍番号が9桁で入力されていません。" sqref="B12:B211" xr:uid="{00000000-0002-0000-0500-000000000000}">
      <formula1>AND(COUNTIF($B$12:$B$211,B12)=1,LENB(B12)=9)</formula1>
    </dataValidation>
  </dataValidations>
  <pageMargins left="0.7" right="0.7" top="0.75" bottom="0.75" header="0.3" footer="0.3"/>
  <pageSetup paperSize="9"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6000000}">
          <x14:formula1>
            <xm:f>年次!$A$2:$A$7</xm:f>
          </x14:formula1>
          <xm:sqref>F12:F211</xm:sqref>
        </x14:dataValidation>
        <x14:dataValidation type="list" allowBlank="1" showInputMessage="1" showErrorMessage="1" xr:uid="{94924FD0-7415-46E4-BE7D-2764BFB917D5}">
          <x14:formula1>
            <xm:f>所属!$A$2:$A$4</xm:f>
          </x14:formula1>
          <xm:sqref>E12:E211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0" tint="-0.499984740745262"/>
  </sheetPr>
  <dimension ref="A1:E201"/>
  <sheetViews>
    <sheetView workbookViewId="0">
      <selection activeCell="L7" sqref="L7"/>
    </sheetView>
  </sheetViews>
  <sheetFormatPr defaultColWidth="9" defaultRowHeight="13.5"/>
  <cols>
    <col min="1" max="3" width="9" style="9"/>
    <col min="4" max="4" width="10.5" style="9" bestFit="1" customWidth="1"/>
    <col min="5" max="16384" width="9" style="9"/>
  </cols>
  <sheetData>
    <row r="1" spans="1:5">
      <c r="A1" s="8" t="s">
        <v>167</v>
      </c>
      <c r="B1" s="8" t="s">
        <v>1</v>
      </c>
      <c r="C1" s="8" t="s">
        <v>168</v>
      </c>
      <c r="D1" s="8" t="s">
        <v>166</v>
      </c>
      <c r="E1" s="8" t="s">
        <v>799</v>
      </c>
    </row>
    <row r="2" spans="1:5">
      <c r="A2" s="8" t="str">
        <f>IF(D2="","",2025)</f>
        <v/>
      </c>
      <c r="B2" s="8" t="str">
        <f>IF(D2="","",学生団体役職者名簿!$J$6)</f>
        <v/>
      </c>
      <c r="C2" s="8" t="str">
        <f>IFERROR(VLOOKUP(D2,役職区分検出表!E:Q,13,FALSE),"")</f>
        <v/>
      </c>
      <c r="D2" s="8" t="str">
        <f>IF(学生団体構成員名簿!B12="","",学生団体構成員名簿!B12)</f>
        <v/>
      </c>
      <c r="E2" s="8" t="str">
        <f>IF(学生団体構成員名簿!C12="","",学生団体構成員名簿!C12)</f>
        <v/>
      </c>
    </row>
    <row r="3" spans="1:5">
      <c r="A3" s="8" t="str">
        <f t="shared" ref="A3:A66" si="0">IF(D3="","",2025)</f>
        <v/>
      </c>
      <c r="B3" s="8" t="str">
        <f>IF(D3="","",学生団体役職者名簿!$J$6)</f>
        <v/>
      </c>
      <c r="C3" s="8" t="str">
        <f>IFERROR(VLOOKUP(D3,役職区分検出表!E:Q,13,FALSE),"")</f>
        <v/>
      </c>
      <c r="D3" s="8" t="str">
        <f>IF(学生団体構成員名簿!B13="","",学生団体構成員名簿!B13)</f>
        <v/>
      </c>
      <c r="E3" s="8" t="str">
        <f>IF(学生団体構成員名簿!C13="","",学生団体構成員名簿!C13)</f>
        <v/>
      </c>
    </row>
    <row r="4" spans="1:5">
      <c r="A4" s="8" t="str">
        <f t="shared" si="0"/>
        <v/>
      </c>
      <c r="B4" s="8" t="str">
        <f>IF(D4="","",学生団体役職者名簿!$J$6)</f>
        <v/>
      </c>
      <c r="C4" s="8" t="str">
        <f>IFERROR(VLOOKUP(D4,役職区分検出表!E:Q,13,FALSE),"")</f>
        <v/>
      </c>
      <c r="D4" s="8" t="str">
        <f>IF(学生団体構成員名簿!B14="","",学生団体構成員名簿!B14)</f>
        <v/>
      </c>
      <c r="E4" s="8" t="str">
        <f>IF(学生団体構成員名簿!C14="","",学生団体構成員名簿!C14)</f>
        <v/>
      </c>
    </row>
    <row r="5" spans="1:5">
      <c r="A5" s="8" t="str">
        <f t="shared" si="0"/>
        <v/>
      </c>
      <c r="B5" s="8" t="str">
        <f>IF(D5="","",学生団体役職者名簿!$J$6)</f>
        <v/>
      </c>
      <c r="C5" s="8" t="str">
        <f>IFERROR(VLOOKUP(D5,役職区分検出表!E:Q,13,FALSE),"")</f>
        <v/>
      </c>
      <c r="D5" s="8" t="str">
        <f>IF(学生団体構成員名簿!B15="","",学生団体構成員名簿!B15)</f>
        <v/>
      </c>
      <c r="E5" s="8" t="str">
        <f>IF(学生団体構成員名簿!C15="","",学生団体構成員名簿!C15)</f>
        <v/>
      </c>
    </row>
    <row r="6" spans="1:5">
      <c r="A6" s="8" t="str">
        <f t="shared" si="0"/>
        <v/>
      </c>
      <c r="B6" s="8" t="str">
        <f>IF(D6="","",学生団体役職者名簿!$J$6)</f>
        <v/>
      </c>
      <c r="C6" s="8" t="str">
        <f>IFERROR(VLOOKUP(D6,役職区分検出表!E:Q,13,FALSE),"")</f>
        <v/>
      </c>
      <c r="D6" s="8" t="str">
        <f>IF(学生団体構成員名簿!B16="","",学生団体構成員名簿!B16)</f>
        <v/>
      </c>
      <c r="E6" s="8" t="str">
        <f>IF(学生団体構成員名簿!C16="","",学生団体構成員名簿!C16)</f>
        <v/>
      </c>
    </row>
    <row r="7" spans="1:5">
      <c r="A7" s="8" t="str">
        <f t="shared" si="0"/>
        <v/>
      </c>
      <c r="B7" s="8" t="str">
        <f>IF(D7="","",学生団体役職者名簿!$J$6)</f>
        <v/>
      </c>
      <c r="C7" s="8" t="str">
        <f>IFERROR(VLOOKUP(D7,役職区分検出表!E:Q,13,FALSE),"")</f>
        <v/>
      </c>
      <c r="D7" s="8" t="str">
        <f>IF(学生団体構成員名簿!B17="","",学生団体構成員名簿!B17)</f>
        <v/>
      </c>
      <c r="E7" s="8" t="str">
        <f>IF(学生団体構成員名簿!C17="","",学生団体構成員名簿!C17)</f>
        <v/>
      </c>
    </row>
    <row r="8" spans="1:5">
      <c r="A8" s="8" t="str">
        <f t="shared" si="0"/>
        <v/>
      </c>
      <c r="B8" s="8" t="str">
        <f>IF(D8="","",学生団体役職者名簿!$J$6)</f>
        <v/>
      </c>
      <c r="C8" s="8" t="str">
        <f>IFERROR(VLOOKUP(D8,役職区分検出表!E:Q,13,FALSE),"")</f>
        <v/>
      </c>
      <c r="D8" s="8" t="str">
        <f>IF(学生団体構成員名簿!B18="","",学生団体構成員名簿!B18)</f>
        <v/>
      </c>
      <c r="E8" s="8" t="str">
        <f>IF(学生団体構成員名簿!C18="","",学生団体構成員名簿!C18)</f>
        <v/>
      </c>
    </row>
    <row r="9" spans="1:5">
      <c r="A9" s="8" t="str">
        <f t="shared" si="0"/>
        <v/>
      </c>
      <c r="B9" s="8" t="str">
        <f>IF(D9="","",学生団体役職者名簿!$J$6)</f>
        <v/>
      </c>
      <c r="C9" s="8" t="str">
        <f>IFERROR(VLOOKUP(D9,役職区分検出表!E:Q,13,FALSE),"")</f>
        <v/>
      </c>
      <c r="D9" s="8" t="str">
        <f>IF(学生団体構成員名簿!B19="","",学生団体構成員名簿!B19)</f>
        <v/>
      </c>
      <c r="E9" s="8" t="str">
        <f>IF(学生団体構成員名簿!C19="","",学生団体構成員名簿!C19)</f>
        <v/>
      </c>
    </row>
    <row r="10" spans="1:5">
      <c r="A10" s="8" t="str">
        <f t="shared" si="0"/>
        <v/>
      </c>
      <c r="B10" s="8" t="str">
        <f>IF(D10="","",学生団体役職者名簿!$J$6)</f>
        <v/>
      </c>
      <c r="C10" s="8" t="str">
        <f>IFERROR(VLOOKUP(D10,役職区分検出表!E:Q,13,FALSE),"")</f>
        <v/>
      </c>
      <c r="D10" s="8" t="str">
        <f>IF(学生団体構成員名簿!B20="","",学生団体構成員名簿!B20)</f>
        <v/>
      </c>
      <c r="E10" s="8" t="str">
        <f>IF(学生団体構成員名簿!C20="","",学生団体構成員名簿!C20)</f>
        <v/>
      </c>
    </row>
    <row r="11" spans="1:5">
      <c r="A11" s="8" t="str">
        <f t="shared" si="0"/>
        <v/>
      </c>
      <c r="B11" s="8" t="str">
        <f>IF(D11="","",学生団体役職者名簿!$J$6)</f>
        <v/>
      </c>
      <c r="C11" s="8" t="str">
        <f>IFERROR(VLOOKUP(D11,役職区分検出表!E:Q,13,FALSE),"")</f>
        <v/>
      </c>
      <c r="D11" s="8" t="str">
        <f>IF(学生団体構成員名簿!B21="","",学生団体構成員名簿!B21)</f>
        <v/>
      </c>
      <c r="E11" s="8" t="str">
        <f>IF(学生団体構成員名簿!C21="","",学生団体構成員名簿!C21)</f>
        <v/>
      </c>
    </row>
    <row r="12" spans="1:5">
      <c r="A12" s="8" t="str">
        <f t="shared" si="0"/>
        <v/>
      </c>
      <c r="B12" s="8" t="str">
        <f>IF(D12="","",学生団体役職者名簿!$J$6)</f>
        <v/>
      </c>
      <c r="C12" s="8" t="str">
        <f>IFERROR(VLOOKUP(D12,役職区分検出表!E:Q,13,FALSE),"")</f>
        <v/>
      </c>
      <c r="D12" s="8" t="str">
        <f>IF(学生団体構成員名簿!B22="","",学生団体構成員名簿!B22)</f>
        <v/>
      </c>
      <c r="E12" s="8" t="str">
        <f>IF(学生団体構成員名簿!C22="","",学生団体構成員名簿!C22)</f>
        <v/>
      </c>
    </row>
    <row r="13" spans="1:5">
      <c r="A13" s="8" t="str">
        <f t="shared" si="0"/>
        <v/>
      </c>
      <c r="B13" s="8" t="str">
        <f>IF(D13="","",学生団体役職者名簿!$J$6)</f>
        <v/>
      </c>
      <c r="C13" s="8" t="str">
        <f>IFERROR(VLOOKUP(D13,役職区分検出表!E:Q,13,FALSE),"")</f>
        <v/>
      </c>
      <c r="D13" s="8" t="str">
        <f>IF(学生団体構成員名簿!B23="","",学生団体構成員名簿!B23)</f>
        <v/>
      </c>
      <c r="E13" s="8" t="str">
        <f>IF(学生団体構成員名簿!C23="","",学生団体構成員名簿!C23)</f>
        <v/>
      </c>
    </row>
    <row r="14" spans="1:5">
      <c r="A14" s="8" t="str">
        <f t="shared" si="0"/>
        <v/>
      </c>
      <c r="B14" s="8" t="str">
        <f>IF(D14="","",学生団体役職者名簿!$J$6)</f>
        <v/>
      </c>
      <c r="C14" s="8" t="str">
        <f>IFERROR(VLOOKUP(D14,役職区分検出表!E:Q,13,FALSE),"")</f>
        <v/>
      </c>
      <c r="D14" s="8" t="str">
        <f>IF(学生団体構成員名簿!B24="","",学生団体構成員名簿!B24)</f>
        <v/>
      </c>
      <c r="E14" s="8" t="str">
        <f>IF(学生団体構成員名簿!C24="","",学生団体構成員名簿!C24)</f>
        <v/>
      </c>
    </row>
    <row r="15" spans="1:5">
      <c r="A15" s="8" t="str">
        <f t="shared" si="0"/>
        <v/>
      </c>
      <c r="B15" s="8" t="str">
        <f>IF(D15="","",学生団体役職者名簿!$J$6)</f>
        <v/>
      </c>
      <c r="C15" s="8" t="str">
        <f>IFERROR(VLOOKUP(D15,役職区分検出表!E:Q,13,FALSE),"")</f>
        <v/>
      </c>
      <c r="D15" s="8" t="str">
        <f>IF(学生団体構成員名簿!B25="","",学生団体構成員名簿!B25)</f>
        <v/>
      </c>
      <c r="E15" s="8" t="str">
        <f>IF(学生団体構成員名簿!C25="","",学生団体構成員名簿!C25)</f>
        <v/>
      </c>
    </row>
    <row r="16" spans="1:5">
      <c r="A16" s="8" t="str">
        <f t="shared" si="0"/>
        <v/>
      </c>
      <c r="B16" s="8" t="str">
        <f>IF(D16="","",学生団体役職者名簿!$J$6)</f>
        <v/>
      </c>
      <c r="C16" s="8" t="str">
        <f>IFERROR(VLOOKUP(D16,役職区分検出表!E:Q,13,FALSE),"")</f>
        <v/>
      </c>
      <c r="D16" s="8" t="str">
        <f>IF(学生団体構成員名簿!B26="","",学生団体構成員名簿!B26)</f>
        <v/>
      </c>
      <c r="E16" s="8" t="str">
        <f>IF(学生団体構成員名簿!C26="","",学生団体構成員名簿!C26)</f>
        <v/>
      </c>
    </row>
    <row r="17" spans="1:5">
      <c r="A17" s="8" t="str">
        <f t="shared" si="0"/>
        <v/>
      </c>
      <c r="B17" s="8" t="str">
        <f>IF(D17="","",学生団体役職者名簿!$J$6)</f>
        <v/>
      </c>
      <c r="C17" s="8" t="str">
        <f>IFERROR(VLOOKUP(D17,役職区分検出表!E:Q,13,FALSE),"")</f>
        <v/>
      </c>
      <c r="D17" s="8" t="str">
        <f>IF(学生団体構成員名簿!B27="","",学生団体構成員名簿!B27)</f>
        <v/>
      </c>
      <c r="E17" s="8" t="str">
        <f>IF(学生団体構成員名簿!C27="","",学生団体構成員名簿!C27)</f>
        <v/>
      </c>
    </row>
    <row r="18" spans="1:5">
      <c r="A18" s="8" t="str">
        <f t="shared" si="0"/>
        <v/>
      </c>
      <c r="B18" s="8" t="str">
        <f>IF(D18="","",学生団体役職者名簿!$J$6)</f>
        <v/>
      </c>
      <c r="C18" s="8" t="str">
        <f>IFERROR(VLOOKUP(D18,役職区分検出表!E:Q,13,FALSE),"")</f>
        <v/>
      </c>
      <c r="D18" s="8" t="str">
        <f>IF(学生団体構成員名簿!B28="","",学生団体構成員名簿!B28)</f>
        <v/>
      </c>
      <c r="E18" s="8" t="str">
        <f>IF(学生団体構成員名簿!C28="","",学生団体構成員名簿!C28)</f>
        <v/>
      </c>
    </row>
    <row r="19" spans="1:5">
      <c r="A19" s="8" t="str">
        <f t="shared" si="0"/>
        <v/>
      </c>
      <c r="B19" s="8" t="str">
        <f>IF(D19="","",学生団体役職者名簿!$J$6)</f>
        <v/>
      </c>
      <c r="C19" s="8" t="str">
        <f>IFERROR(VLOOKUP(D19,役職区分検出表!E:Q,13,FALSE),"")</f>
        <v/>
      </c>
      <c r="D19" s="8" t="str">
        <f>IF(学生団体構成員名簿!B29="","",学生団体構成員名簿!B29)</f>
        <v/>
      </c>
      <c r="E19" s="8" t="str">
        <f>IF(学生団体構成員名簿!C29="","",学生団体構成員名簿!C29)</f>
        <v/>
      </c>
    </row>
    <row r="20" spans="1:5">
      <c r="A20" s="8" t="str">
        <f t="shared" si="0"/>
        <v/>
      </c>
      <c r="B20" s="8" t="str">
        <f>IF(D20="","",学生団体役職者名簿!$J$6)</f>
        <v/>
      </c>
      <c r="C20" s="8" t="str">
        <f>IFERROR(VLOOKUP(D20,役職区分検出表!E:Q,13,FALSE),"")</f>
        <v/>
      </c>
      <c r="D20" s="8" t="str">
        <f>IF(学生団体構成員名簿!B30="","",学生団体構成員名簿!B30)</f>
        <v/>
      </c>
      <c r="E20" s="8" t="str">
        <f>IF(学生団体構成員名簿!C30="","",学生団体構成員名簿!C30)</f>
        <v/>
      </c>
    </row>
    <row r="21" spans="1:5">
      <c r="A21" s="8" t="str">
        <f t="shared" si="0"/>
        <v/>
      </c>
      <c r="B21" s="8" t="str">
        <f>IF(D21="","",学生団体役職者名簿!$J$6)</f>
        <v/>
      </c>
      <c r="C21" s="8" t="str">
        <f>IFERROR(VLOOKUP(D21,役職区分検出表!E:Q,13,FALSE),"")</f>
        <v/>
      </c>
      <c r="D21" s="8" t="str">
        <f>IF(学生団体構成員名簿!B31="","",学生団体構成員名簿!B31)</f>
        <v/>
      </c>
      <c r="E21" s="8" t="str">
        <f>IF(学生団体構成員名簿!C31="","",学生団体構成員名簿!C31)</f>
        <v/>
      </c>
    </row>
    <row r="22" spans="1:5">
      <c r="A22" s="8" t="str">
        <f t="shared" si="0"/>
        <v/>
      </c>
      <c r="B22" s="8" t="str">
        <f>IF(D22="","",学生団体役職者名簿!$J$6)</f>
        <v/>
      </c>
      <c r="C22" s="8" t="str">
        <f>IFERROR(VLOOKUP(D22,役職区分検出表!E:Q,13,FALSE),"")</f>
        <v/>
      </c>
      <c r="D22" s="8" t="str">
        <f>IF(学生団体構成員名簿!B32="","",学生団体構成員名簿!B32)</f>
        <v/>
      </c>
      <c r="E22" s="8" t="str">
        <f>IF(学生団体構成員名簿!C32="","",学生団体構成員名簿!C32)</f>
        <v/>
      </c>
    </row>
    <row r="23" spans="1:5">
      <c r="A23" s="8" t="str">
        <f t="shared" si="0"/>
        <v/>
      </c>
      <c r="B23" s="8" t="str">
        <f>IF(D23="","",学生団体役職者名簿!$J$6)</f>
        <v/>
      </c>
      <c r="C23" s="8" t="str">
        <f>IFERROR(VLOOKUP(D23,役職区分検出表!E:Q,13,FALSE),"")</f>
        <v/>
      </c>
      <c r="D23" s="8" t="str">
        <f>IF(学生団体構成員名簿!B33="","",学生団体構成員名簿!B33)</f>
        <v/>
      </c>
      <c r="E23" s="8" t="str">
        <f>IF(学生団体構成員名簿!C33="","",学生団体構成員名簿!C33)</f>
        <v/>
      </c>
    </row>
    <row r="24" spans="1:5">
      <c r="A24" s="8" t="str">
        <f t="shared" si="0"/>
        <v/>
      </c>
      <c r="B24" s="8" t="str">
        <f>IF(D24="","",学生団体役職者名簿!$J$6)</f>
        <v/>
      </c>
      <c r="C24" s="8" t="str">
        <f>IFERROR(VLOOKUP(D24,役職区分検出表!E:Q,13,FALSE),"")</f>
        <v/>
      </c>
      <c r="D24" s="8" t="str">
        <f>IF(学生団体構成員名簿!B34="","",学生団体構成員名簿!B34)</f>
        <v/>
      </c>
      <c r="E24" s="8" t="str">
        <f>IF(学生団体構成員名簿!C34="","",学生団体構成員名簿!C34)</f>
        <v/>
      </c>
    </row>
    <row r="25" spans="1:5">
      <c r="A25" s="8" t="str">
        <f t="shared" si="0"/>
        <v/>
      </c>
      <c r="B25" s="8" t="str">
        <f>IF(D25="","",学生団体役職者名簿!$J$6)</f>
        <v/>
      </c>
      <c r="C25" s="8" t="str">
        <f>IFERROR(VLOOKUP(D25,役職区分検出表!E:Q,13,FALSE),"")</f>
        <v/>
      </c>
      <c r="D25" s="8" t="str">
        <f>IF(学生団体構成員名簿!B35="","",学生団体構成員名簿!B35)</f>
        <v/>
      </c>
      <c r="E25" s="8" t="str">
        <f>IF(学生団体構成員名簿!C35="","",学生団体構成員名簿!C35)</f>
        <v/>
      </c>
    </row>
    <row r="26" spans="1:5">
      <c r="A26" s="8" t="str">
        <f t="shared" si="0"/>
        <v/>
      </c>
      <c r="B26" s="8" t="str">
        <f>IF(D26="","",学生団体役職者名簿!$J$6)</f>
        <v/>
      </c>
      <c r="C26" s="8" t="str">
        <f>IFERROR(VLOOKUP(D26,役職区分検出表!E:Q,13,FALSE),"")</f>
        <v/>
      </c>
      <c r="D26" s="8" t="str">
        <f>IF(学生団体構成員名簿!B36="","",学生団体構成員名簿!B36)</f>
        <v/>
      </c>
      <c r="E26" s="8" t="str">
        <f>IF(学生団体構成員名簿!C36="","",学生団体構成員名簿!C36)</f>
        <v/>
      </c>
    </row>
    <row r="27" spans="1:5">
      <c r="A27" s="8" t="str">
        <f t="shared" si="0"/>
        <v/>
      </c>
      <c r="B27" s="8" t="str">
        <f>IF(D27="","",学生団体役職者名簿!$J$6)</f>
        <v/>
      </c>
      <c r="C27" s="8" t="str">
        <f>IFERROR(VLOOKUP(D27,役職区分検出表!E:Q,13,FALSE),"")</f>
        <v/>
      </c>
      <c r="D27" s="8" t="str">
        <f>IF(学生団体構成員名簿!B37="","",学生団体構成員名簿!B37)</f>
        <v/>
      </c>
      <c r="E27" s="8" t="str">
        <f>IF(学生団体構成員名簿!C37="","",学生団体構成員名簿!C37)</f>
        <v/>
      </c>
    </row>
    <row r="28" spans="1:5">
      <c r="A28" s="8" t="str">
        <f t="shared" si="0"/>
        <v/>
      </c>
      <c r="B28" s="8" t="str">
        <f>IF(D28="","",学生団体役職者名簿!$J$6)</f>
        <v/>
      </c>
      <c r="C28" s="8" t="str">
        <f>IFERROR(VLOOKUP(D28,役職区分検出表!E:Q,13,FALSE),"")</f>
        <v/>
      </c>
      <c r="D28" s="8" t="str">
        <f>IF(学生団体構成員名簿!B38="","",学生団体構成員名簿!B38)</f>
        <v/>
      </c>
      <c r="E28" s="8" t="str">
        <f>IF(学生団体構成員名簿!C38="","",学生団体構成員名簿!C38)</f>
        <v/>
      </c>
    </row>
    <row r="29" spans="1:5">
      <c r="A29" s="8" t="str">
        <f t="shared" si="0"/>
        <v/>
      </c>
      <c r="B29" s="8" t="str">
        <f>IF(D29="","",学生団体役職者名簿!$J$6)</f>
        <v/>
      </c>
      <c r="C29" s="8" t="str">
        <f>IFERROR(VLOOKUP(D29,役職区分検出表!E:Q,13,FALSE),"")</f>
        <v/>
      </c>
      <c r="D29" s="8" t="str">
        <f>IF(学生団体構成員名簿!B39="","",学生団体構成員名簿!B39)</f>
        <v/>
      </c>
      <c r="E29" s="8" t="str">
        <f>IF(学生団体構成員名簿!C39="","",学生団体構成員名簿!C39)</f>
        <v/>
      </c>
    </row>
    <row r="30" spans="1:5">
      <c r="A30" s="8" t="str">
        <f t="shared" si="0"/>
        <v/>
      </c>
      <c r="B30" s="8" t="str">
        <f>IF(D30="","",学生団体役職者名簿!$J$6)</f>
        <v/>
      </c>
      <c r="C30" s="8" t="str">
        <f>IFERROR(VLOOKUP(D30,役職区分検出表!E:Q,13,FALSE),"")</f>
        <v/>
      </c>
      <c r="D30" s="8" t="str">
        <f>IF(学生団体構成員名簿!B40="","",学生団体構成員名簿!B40)</f>
        <v/>
      </c>
      <c r="E30" s="8" t="str">
        <f>IF(学生団体構成員名簿!C40="","",学生団体構成員名簿!C40)</f>
        <v/>
      </c>
    </row>
    <row r="31" spans="1:5">
      <c r="A31" s="8" t="str">
        <f t="shared" si="0"/>
        <v/>
      </c>
      <c r="B31" s="8" t="str">
        <f>IF(D31="","",学生団体役職者名簿!$J$6)</f>
        <v/>
      </c>
      <c r="C31" s="8" t="str">
        <f>IFERROR(VLOOKUP(D31,役職区分検出表!E:Q,13,FALSE),"")</f>
        <v/>
      </c>
      <c r="D31" s="8" t="str">
        <f>IF(学生団体構成員名簿!B41="","",学生団体構成員名簿!B41)</f>
        <v/>
      </c>
      <c r="E31" s="8" t="str">
        <f>IF(学生団体構成員名簿!C41="","",学生団体構成員名簿!C41)</f>
        <v/>
      </c>
    </row>
    <row r="32" spans="1:5">
      <c r="A32" s="8" t="str">
        <f t="shared" si="0"/>
        <v/>
      </c>
      <c r="B32" s="8" t="str">
        <f>IF(D32="","",学生団体役職者名簿!$J$6)</f>
        <v/>
      </c>
      <c r="C32" s="8" t="str">
        <f>IFERROR(VLOOKUP(D32,役職区分検出表!E:Q,13,FALSE),"")</f>
        <v/>
      </c>
      <c r="D32" s="8" t="str">
        <f>IF(学生団体構成員名簿!B42="","",学生団体構成員名簿!B42)</f>
        <v/>
      </c>
      <c r="E32" s="8" t="str">
        <f>IF(学生団体構成員名簿!C42="","",学生団体構成員名簿!C42)</f>
        <v/>
      </c>
    </row>
    <row r="33" spans="1:5">
      <c r="A33" s="8" t="str">
        <f t="shared" si="0"/>
        <v/>
      </c>
      <c r="B33" s="8" t="str">
        <f>IF(D33="","",学生団体役職者名簿!$J$6)</f>
        <v/>
      </c>
      <c r="C33" s="8" t="str">
        <f>IFERROR(VLOOKUP(D33,役職区分検出表!E:Q,13,FALSE),"")</f>
        <v/>
      </c>
      <c r="D33" s="8" t="str">
        <f>IF(学生団体構成員名簿!B43="","",学生団体構成員名簿!B43)</f>
        <v/>
      </c>
      <c r="E33" s="8" t="str">
        <f>IF(学生団体構成員名簿!C43="","",学生団体構成員名簿!C43)</f>
        <v/>
      </c>
    </row>
    <row r="34" spans="1:5">
      <c r="A34" s="8" t="str">
        <f t="shared" si="0"/>
        <v/>
      </c>
      <c r="B34" s="8" t="str">
        <f>IF(D34="","",学生団体役職者名簿!$J$6)</f>
        <v/>
      </c>
      <c r="C34" s="8" t="str">
        <f>IFERROR(VLOOKUP(D34,役職区分検出表!E:Q,13,FALSE),"")</f>
        <v/>
      </c>
      <c r="D34" s="8" t="str">
        <f>IF(学生団体構成員名簿!B44="","",学生団体構成員名簿!B44)</f>
        <v/>
      </c>
      <c r="E34" s="8" t="str">
        <f>IF(学生団体構成員名簿!C44="","",学生団体構成員名簿!C44)</f>
        <v/>
      </c>
    </row>
    <row r="35" spans="1:5">
      <c r="A35" s="8" t="str">
        <f t="shared" si="0"/>
        <v/>
      </c>
      <c r="B35" s="8" t="str">
        <f>IF(D35="","",学生団体役職者名簿!$J$6)</f>
        <v/>
      </c>
      <c r="C35" s="8" t="str">
        <f>IFERROR(VLOOKUP(D35,役職区分検出表!E:Q,13,FALSE),"")</f>
        <v/>
      </c>
      <c r="D35" s="8" t="str">
        <f>IF(学生団体構成員名簿!B45="","",学生団体構成員名簿!B45)</f>
        <v/>
      </c>
      <c r="E35" s="8" t="str">
        <f>IF(学生団体構成員名簿!C45="","",学生団体構成員名簿!C45)</f>
        <v/>
      </c>
    </row>
    <row r="36" spans="1:5">
      <c r="A36" s="8" t="str">
        <f t="shared" si="0"/>
        <v/>
      </c>
      <c r="B36" s="8" t="str">
        <f>IF(D36="","",学生団体役職者名簿!$J$6)</f>
        <v/>
      </c>
      <c r="C36" s="8" t="str">
        <f>IFERROR(VLOOKUP(D36,役職区分検出表!E:Q,13,FALSE),"")</f>
        <v/>
      </c>
      <c r="D36" s="8" t="str">
        <f>IF(学生団体構成員名簿!B46="","",学生団体構成員名簿!B46)</f>
        <v/>
      </c>
      <c r="E36" s="8" t="str">
        <f>IF(学生団体構成員名簿!C46="","",学生団体構成員名簿!C46)</f>
        <v/>
      </c>
    </row>
    <row r="37" spans="1:5">
      <c r="A37" s="8" t="str">
        <f t="shared" si="0"/>
        <v/>
      </c>
      <c r="B37" s="8" t="str">
        <f>IF(D37="","",学生団体役職者名簿!$J$6)</f>
        <v/>
      </c>
      <c r="C37" s="8" t="str">
        <f>IFERROR(VLOOKUP(D37,役職区分検出表!E:Q,13,FALSE),"")</f>
        <v/>
      </c>
      <c r="D37" s="8" t="str">
        <f>IF(学生団体構成員名簿!B47="","",学生団体構成員名簿!B47)</f>
        <v/>
      </c>
      <c r="E37" s="8" t="str">
        <f>IF(学生団体構成員名簿!C47="","",学生団体構成員名簿!C47)</f>
        <v/>
      </c>
    </row>
    <row r="38" spans="1:5">
      <c r="A38" s="8" t="str">
        <f t="shared" si="0"/>
        <v/>
      </c>
      <c r="B38" s="8" t="str">
        <f>IF(D38="","",学生団体役職者名簿!$J$6)</f>
        <v/>
      </c>
      <c r="C38" s="8" t="str">
        <f>IFERROR(VLOOKUP(D38,役職区分検出表!E:Q,13,FALSE),"")</f>
        <v/>
      </c>
      <c r="D38" s="8" t="str">
        <f>IF(学生団体構成員名簿!B48="","",学生団体構成員名簿!B48)</f>
        <v/>
      </c>
      <c r="E38" s="8" t="str">
        <f>IF(学生団体構成員名簿!C48="","",学生団体構成員名簿!C48)</f>
        <v/>
      </c>
    </row>
    <row r="39" spans="1:5">
      <c r="A39" s="8" t="str">
        <f t="shared" si="0"/>
        <v/>
      </c>
      <c r="B39" s="8" t="str">
        <f>IF(D39="","",学生団体役職者名簿!$J$6)</f>
        <v/>
      </c>
      <c r="C39" s="8" t="str">
        <f>IFERROR(VLOOKUP(D39,役職区分検出表!E:Q,13,FALSE),"")</f>
        <v/>
      </c>
      <c r="D39" s="8" t="str">
        <f>IF(学生団体構成員名簿!B49="","",学生団体構成員名簿!B49)</f>
        <v/>
      </c>
      <c r="E39" s="8" t="str">
        <f>IF(学生団体構成員名簿!C49="","",学生団体構成員名簿!C49)</f>
        <v/>
      </c>
    </row>
    <row r="40" spans="1:5">
      <c r="A40" s="8" t="str">
        <f t="shared" si="0"/>
        <v/>
      </c>
      <c r="B40" s="8" t="str">
        <f>IF(D40="","",学生団体役職者名簿!$J$6)</f>
        <v/>
      </c>
      <c r="C40" s="8" t="str">
        <f>IFERROR(VLOOKUP(D40,役職区分検出表!E:Q,13,FALSE),"")</f>
        <v/>
      </c>
      <c r="D40" s="8" t="str">
        <f>IF(学生団体構成員名簿!B50="","",学生団体構成員名簿!B50)</f>
        <v/>
      </c>
      <c r="E40" s="8" t="str">
        <f>IF(学生団体構成員名簿!C50="","",学生団体構成員名簿!C50)</f>
        <v/>
      </c>
    </row>
    <row r="41" spans="1:5">
      <c r="A41" s="8" t="str">
        <f t="shared" si="0"/>
        <v/>
      </c>
      <c r="B41" s="8" t="str">
        <f>IF(D41="","",学生団体役職者名簿!$J$6)</f>
        <v/>
      </c>
      <c r="C41" s="8" t="str">
        <f>IFERROR(VLOOKUP(D41,役職区分検出表!E:Q,13,FALSE),"")</f>
        <v/>
      </c>
      <c r="D41" s="8" t="str">
        <f>IF(学生団体構成員名簿!B51="","",学生団体構成員名簿!B51)</f>
        <v/>
      </c>
      <c r="E41" s="8" t="str">
        <f>IF(学生団体構成員名簿!C51="","",学生団体構成員名簿!C51)</f>
        <v/>
      </c>
    </row>
    <row r="42" spans="1:5">
      <c r="A42" s="8" t="str">
        <f t="shared" si="0"/>
        <v/>
      </c>
      <c r="B42" s="8" t="str">
        <f>IF(D42="","",学生団体役職者名簿!$J$6)</f>
        <v/>
      </c>
      <c r="C42" s="8" t="str">
        <f>IFERROR(VLOOKUP(D42,役職区分検出表!E:Q,13,FALSE),"")</f>
        <v/>
      </c>
      <c r="D42" s="8" t="str">
        <f>IF(学生団体構成員名簿!B52="","",学生団体構成員名簿!B52)</f>
        <v/>
      </c>
      <c r="E42" s="8" t="str">
        <f>IF(学生団体構成員名簿!C52="","",学生団体構成員名簿!C52)</f>
        <v/>
      </c>
    </row>
    <row r="43" spans="1:5">
      <c r="A43" s="8" t="str">
        <f t="shared" si="0"/>
        <v/>
      </c>
      <c r="B43" s="8" t="str">
        <f>IF(D43="","",学生団体役職者名簿!$J$6)</f>
        <v/>
      </c>
      <c r="C43" s="8" t="str">
        <f>IFERROR(VLOOKUP(D43,役職区分検出表!E:Q,13,FALSE),"")</f>
        <v/>
      </c>
      <c r="D43" s="8" t="str">
        <f>IF(学生団体構成員名簿!B53="","",学生団体構成員名簿!B53)</f>
        <v/>
      </c>
      <c r="E43" s="8" t="str">
        <f>IF(学生団体構成員名簿!C53="","",学生団体構成員名簿!C53)</f>
        <v/>
      </c>
    </row>
    <row r="44" spans="1:5">
      <c r="A44" s="8" t="str">
        <f t="shared" si="0"/>
        <v/>
      </c>
      <c r="B44" s="8" t="str">
        <f>IF(D44="","",学生団体役職者名簿!$J$6)</f>
        <v/>
      </c>
      <c r="C44" s="8" t="str">
        <f>IFERROR(VLOOKUP(D44,役職区分検出表!E:Q,13,FALSE),"")</f>
        <v/>
      </c>
      <c r="D44" s="8" t="str">
        <f>IF(学生団体構成員名簿!B54="","",学生団体構成員名簿!B54)</f>
        <v/>
      </c>
      <c r="E44" s="8" t="str">
        <f>IF(学生団体構成員名簿!C54="","",学生団体構成員名簿!C54)</f>
        <v/>
      </c>
    </row>
    <row r="45" spans="1:5">
      <c r="A45" s="8" t="str">
        <f t="shared" si="0"/>
        <v/>
      </c>
      <c r="B45" s="8" t="str">
        <f>IF(D45="","",学生団体役職者名簿!$J$6)</f>
        <v/>
      </c>
      <c r="C45" s="8" t="str">
        <f>IFERROR(VLOOKUP(D45,役職区分検出表!E:Q,13,FALSE),"")</f>
        <v/>
      </c>
      <c r="D45" s="8" t="str">
        <f>IF(学生団体構成員名簿!B55="","",学生団体構成員名簿!B55)</f>
        <v/>
      </c>
      <c r="E45" s="8" t="str">
        <f>IF(学生団体構成員名簿!C55="","",学生団体構成員名簿!C55)</f>
        <v/>
      </c>
    </row>
    <row r="46" spans="1:5">
      <c r="A46" s="8" t="str">
        <f t="shared" si="0"/>
        <v/>
      </c>
      <c r="B46" s="8" t="str">
        <f>IF(D46="","",学生団体役職者名簿!$J$6)</f>
        <v/>
      </c>
      <c r="C46" s="8" t="str">
        <f>IFERROR(VLOOKUP(D46,役職区分検出表!E:Q,13,FALSE),"")</f>
        <v/>
      </c>
      <c r="D46" s="8" t="str">
        <f>IF(学生団体構成員名簿!B56="","",学生団体構成員名簿!B56)</f>
        <v/>
      </c>
      <c r="E46" s="8" t="str">
        <f>IF(学生団体構成員名簿!C56="","",学生団体構成員名簿!C56)</f>
        <v/>
      </c>
    </row>
    <row r="47" spans="1:5">
      <c r="A47" s="8" t="str">
        <f t="shared" si="0"/>
        <v/>
      </c>
      <c r="B47" s="8" t="str">
        <f>IF(D47="","",学生団体役職者名簿!$J$6)</f>
        <v/>
      </c>
      <c r="C47" s="8" t="str">
        <f>IFERROR(VLOOKUP(D47,役職区分検出表!E:Q,13,FALSE),"")</f>
        <v/>
      </c>
      <c r="D47" s="8" t="str">
        <f>IF(学生団体構成員名簿!B57="","",学生団体構成員名簿!B57)</f>
        <v/>
      </c>
      <c r="E47" s="8" t="str">
        <f>IF(学生団体構成員名簿!C57="","",学生団体構成員名簿!C57)</f>
        <v/>
      </c>
    </row>
    <row r="48" spans="1:5">
      <c r="A48" s="8" t="str">
        <f t="shared" si="0"/>
        <v/>
      </c>
      <c r="B48" s="8" t="str">
        <f>IF(D48="","",学生団体役職者名簿!$J$6)</f>
        <v/>
      </c>
      <c r="C48" s="8" t="str">
        <f>IFERROR(VLOOKUP(D48,役職区分検出表!E:Q,13,FALSE),"")</f>
        <v/>
      </c>
      <c r="D48" s="8" t="str">
        <f>IF(学生団体構成員名簿!B58="","",学生団体構成員名簿!B58)</f>
        <v/>
      </c>
      <c r="E48" s="8" t="str">
        <f>IF(学生団体構成員名簿!C58="","",学生団体構成員名簿!C58)</f>
        <v/>
      </c>
    </row>
    <row r="49" spans="1:5">
      <c r="A49" s="8" t="str">
        <f t="shared" si="0"/>
        <v/>
      </c>
      <c r="B49" s="8" t="str">
        <f>IF(D49="","",学生団体役職者名簿!$J$6)</f>
        <v/>
      </c>
      <c r="C49" s="8" t="str">
        <f>IFERROR(VLOOKUP(D49,役職区分検出表!E:Q,13,FALSE),"")</f>
        <v/>
      </c>
      <c r="D49" s="8" t="str">
        <f>IF(学生団体構成員名簿!B59="","",学生団体構成員名簿!B59)</f>
        <v/>
      </c>
      <c r="E49" s="8" t="str">
        <f>IF(学生団体構成員名簿!C59="","",学生団体構成員名簿!C59)</f>
        <v/>
      </c>
    </row>
    <row r="50" spans="1:5">
      <c r="A50" s="8" t="str">
        <f t="shared" si="0"/>
        <v/>
      </c>
      <c r="B50" s="8" t="str">
        <f>IF(D50="","",学生団体役職者名簿!$J$6)</f>
        <v/>
      </c>
      <c r="C50" s="8" t="str">
        <f>IFERROR(VLOOKUP(D50,役職区分検出表!E:Q,13,FALSE),"")</f>
        <v/>
      </c>
      <c r="D50" s="8" t="str">
        <f>IF(学生団体構成員名簿!B60="","",学生団体構成員名簿!B60)</f>
        <v/>
      </c>
      <c r="E50" s="8" t="str">
        <f>IF(学生団体構成員名簿!C60="","",学生団体構成員名簿!C60)</f>
        <v/>
      </c>
    </row>
    <row r="51" spans="1:5">
      <c r="A51" s="8" t="str">
        <f t="shared" si="0"/>
        <v/>
      </c>
      <c r="B51" s="8" t="str">
        <f>IF(D51="","",学生団体役職者名簿!$J$6)</f>
        <v/>
      </c>
      <c r="C51" s="8" t="str">
        <f>IFERROR(VLOOKUP(D51,役職区分検出表!E:Q,13,FALSE),"")</f>
        <v/>
      </c>
      <c r="D51" s="8" t="str">
        <f>IF(学生団体構成員名簿!B61="","",学生団体構成員名簿!B61)</f>
        <v/>
      </c>
      <c r="E51" s="8" t="str">
        <f>IF(学生団体構成員名簿!C61="","",学生団体構成員名簿!C61)</f>
        <v/>
      </c>
    </row>
    <row r="52" spans="1:5">
      <c r="A52" s="8" t="str">
        <f t="shared" si="0"/>
        <v/>
      </c>
      <c r="B52" s="8" t="str">
        <f>IF(D52="","",学生団体役職者名簿!$J$6)</f>
        <v/>
      </c>
      <c r="C52" s="8" t="str">
        <f>IFERROR(VLOOKUP(D52,役職区分検出表!E:Q,13,FALSE),"")</f>
        <v/>
      </c>
      <c r="D52" s="8" t="str">
        <f>IF(学生団体構成員名簿!B62="","",学生団体構成員名簿!B62)</f>
        <v/>
      </c>
      <c r="E52" s="8" t="str">
        <f>IF(学生団体構成員名簿!C62="","",学生団体構成員名簿!C62)</f>
        <v/>
      </c>
    </row>
    <row r="53" spans="1:5">
      <c r="A53" s="8" t="str">
        <f t="shared" si="0"/>
        <v/>
      </c>
      <c r="B53" s="8" t="str">
        <f>IF(D53="","",学生団体役職者名簿!$J$6)</f>
        <v/>
      </c>
      <c r="C53" s="8" t="str">
        <f>IFERROR(VLOOKUP(D53,役職区分検出表!E:Q,13,FALSE),"")</f>
        <v/>
      </c>
      <c r="D53" s="8" t="str">
        <f>IF(学生団体構成員名簿!B63="","",学生団体構成員名簿!B63)</f>
        <v/>
      </c>
      <c r="E53" s="8" t="str">
        <f>IF(学生団体構成員名簿!C63="","",学生団体構成員名簿!C63)</f>
        <v/>
      </c>
    </row>
    <row r="54" spans="1:5">
      <c r="A54" s="8" t="str">
        <f t="shared" si="0"/>
        <v/>
      </c>
      <c r="B54" s="8" t="str">
        <f>IF(D54="","",学生団体役職者名簿!$J$6)</f>
        <v/>
      </c>
      <c r="C54" s="8" t="str">
        <f>IFERROR(VLOOKUP(D54,役職区分検出表!E:Q,13,FALSE),"")</f>
        <v/>
      </c>
      <c r="D54" s="8" t="str">
        <f>IF(学生団体構成員名簿!B64="","",学生団体構成員名簿!B64)</f>
        <v/>
      </c>
      <c r="E54" s="8" t="str">
        <f>IF(学生団体構成員名簿!C64="","",学生団体構成員名簿!C64)</f>
        <v/>
      </c>
    </row>
    <row r="55" spans="1:5">
      <c r="A55" s="8" t="str">
        <f t="shared" si="0"/>
        <v/>
      </c>
      <c r="B55" s="8" t="str">
        <f>IF(D55="","",学生団体役職者名簿!$J$6)</f>
        <v/>
      </c>
      <c r="C55" s="8" t="str">
        <f>IFERROR(VLOOKUP(D55,役職区分検出表!E:Q,13,FALSE),"")</f>
        <v/>
      </c>
      <c r="D55" s="8" t="str">
        <f>IF(学生団体構成員名簿!B65="","",学生団体構成員名簿!B65)</f>
        <v/>
      </c>
      <c r="E55" s="8" t="str">
        <f>IF(学生団体構成員名簿!C65="","",学生団体構成員名簿!C65)</f>
        <v/>
      </c>
    </row>
    <row r="56" spans="1:5">
      <c r="A56" s="8" t="str">
        <f t="shared" si="0"/>
        <v/>
      </c>
      <c r="B56" s="8" t="str">
        <f>IF(D56="","",学生団体役職者名簿!$J$6)</f>
        <v/>
      </c>
      <c r="C56" s="8" t="str">
        <f>IFERROR(VLOOKUP(D56,役職区分検出表!E:Q,13,FALSE),"")</f>
        <v/>
      </c>
      <c r="D56" s="8" t="str">
        <f>IF(学生団体構成員名簿!B66="","",学生団体構成員名簿!B66)</f>
        <v/>
      </c>
      <c r="E56" s="8" t="str">
        <f>IF(学生団体構成員名簿!C66="","",学生団体構成員名簿!C66)</f>
        <v/>
      </c>
    </row>
    <row r="57" spans="1:5">
      <c r="A57" s="8" t="str">
        <f t="shared" si="0"/>
        <v/>
      </c>
      <c r="B57" s="8" t="str">
        <f>IF(D57="","",学生団体役職者名簿!$J$6)</f>
        <v/>
      </c>
      <c r="C57" s="8" t="str">
        <f>IFERROR(VLOOKUP(D57,役職区分検出表!E:Q,13,FALSE),"")</f>
        <v/>
      </c>
      <c r="D57" s="8" t="str">
        <f>IF(学生団体構成員名簿!B67="","",学生団体構成員名簿!B67)</f>
        <v/>
      </c>
      <c r="E57" s="8" t="str">
        <f>IF(学生団体構成員名簿!C67="","",学生団体構成員名簿!C67)</f>
        <v/>
      </c>
    </row>
    <row r="58" spans="1:5">
      <c r="A58" s="8" t="str">
        <f t="shared" si="0"/>
        <v/>
      </c>
      <c r="B58" s="8" t="str">
        <f>IF(D58="","",学生団体役職者名簿!$J$6)</f>
        <v/>
      </c>
      <c r="C58" s="8" t="str">
        <f>IFERROR(VLOOKUP(D58,役職区分検出表!E:Q,13,FALSE),"")</f>
        <v/>
      </c>
      <c r="D58" s="8" t="str">
        <f>IF(学生団体構成員名簿!B68="","",学生団体構成員名簿!B68)</f>
        <v/>
      </c>
      <c r="E58" s="8" t="str">
        <f>IF(学生団体構成員名簿!C68="","",学生団体構成員名簿!C68)</f>
        <v/>
      </c>
    </row>
    <row r="59" spans="1:5">
      <c r="A59" s="8" t="str">
        <f t="shared" si="0"/>
        <v/>
      </c>
      <c r="B59" s="8" t="str">
        <f>IF(D59="","",学生団体役職者名簿!$J$6)</f>
        <v/>
      </c>
      <c r="C59" s="8" t="str">
        <f>IFERROR(VLOOKUP(D59,役職区分検出表!E:Q,13,FALSE),"")</f>
        <v/>
      </c>
      <c r="D59" s="8" t="str">
        <f>IF(学生団体構成員名簿!B69="","",学生団体構成員名簿!B69)</f>
        <v/>
      </c>
      <c r="E59" s="8" t="str">
        <f>IF(学生団体構成員名簿!C69="","",学生団体構成員名簿!C69)</f>
        <v/>
      </c>
    </row>
    <row r="60" spans="1:5">
      <c r="A60" s="8" t="str">
        <f t="shared" si="0"/>
        <v/>
      </c>
      <c r="B60" s="8" t="str">
        <f>IF(D60="","",学生団体役職者名簿!$J$6)</f>
        <v/>
      </c>
      <c r="C60" s="8" t="str">
        <f>IFERROR(VLOOKUP(D60,役職区分検出表!E:Q,13,FALSE),"")</f>
        <v/>
      </c>
      <c r="D60" s="8" t="str">
        <f>IF(学生団体構成員名簿!B70="","",学生団体構成員名簿!B70)</f>
        <v/>
      </c>
      <c r="E60" s="8" t="str">
        <f>IF(学生団体構成員名簿!C70="","",学生団体構成員名簿!C70)</f>
        <v/>
      </c>
    </row>
    <row r="61" spans="1:5">
      <c r="A61" s="8" t="str">
        <f t="shared" si="0"/>
        <v/>
      </c>
      <c r="B61" s="8" t="str">
        <f>IF(D61="","",学生団体役職者名簿!$J$6)</f>
        <v/>
      </c>
      <c r="C61" s="8" t="str">
        <f>IFERROR(VLOOKUP(D61,役職区分検出表!E:Q,13,FALSE),"")</f>
        <v/>
      </c>
      <c r="D61" s="8" t="str">
        <f>IF(学生団体構成員名簿!B71="","",学生団体構成員名簿!B71)</f>
        <v/>
      </c>
      <c r="E61" s="8" t="str">
        <f>IF(学生団体構成員名簿!C71="","",学生団体構成員名簿!C71)</f>
        <v/>
      </c>
    </row>
    <row r="62" spans="1:5">
      <c r="A62" s="8" t="str">
        <f t="shared" si="0"/>
        <v/>
      </c>
      <c r="B62" s="8" t="str">
        <f>IF(D62="","",学生団体役職者名簿!$J$6)</f>
        <v/>
      </c>
      <c r="C62" s="8" t="str">
        <f>IFERROR(VLOOKUP(D62,役職区分検出表!E:Q,13,FALSE),"")</f>
        <v/>
      </c>
      <c r="D62" s="8" t="str">
        <f>IF(学生団体構成員名簿!B72="","",学生団体構成員名簿!B72)</f>
        <v/>
      </c>
      <c r="E62" s="8" t="str">
        <f>IF(学生団体構成員名簿!C72="","",学生団体構成員名簿!C72)</f>
        <v/>
      </c>
    </row>
    <row r="63" spans="1:5">
      <c r="A63" s="8" t="str">
        <f t="shared" si="0"/>
        <v/>
      </c>
      <c r="B63" s="8" t="str">
        <f>IF(D63="","",学生団体役職者名簿!$J$6)</f>
        <v/>
      </c>
      <c r="C63" s="8" t="str">
        <f>IFERROR(VLOOKUP(D63,役職区分検出表!E:Q,13,FALSE),"")</f>
        <v/>
      </c>
      <c r="D63" s="8" t="str">
        <f>IF(学生団体構成員名簿!B73="","",学生団体構成員名簿!B73)</f>
        <v/>
      </c>
      <c r="E63" s="8" t="str">
        <f>IF(学生団体構成員名簿!C73="","",学生団体構成員名簿!C73)</f>
        <v/>
      </c>
    </row>
    <row r="64" spans="1:5">
      <c r="A64" s="8" t="str">
        <f t="shared" si="0"/>
        <v/>
      </c>
      <c r="B64" s="8" t="str">
        <f>IF(D64="","",学生団体役職者名簿!$J$6)</f>
        <v/>
      </c>
      <c r="C64" s="8" t="str">
        <f>IFERROR(VLOOKUP(D64,役職区分検出表!E:Q,13,FALSE),"")</f>
        <v/>
      </c>
      <c r="D64" s="8" t="str">
        <f>IF(学生団体構成員名簿!B74="","",学生団体構成員名簿!B74)</f>
        <v/>
      </c>
      <c r="E64" s="8" t="str">
        <f>IF(学生団体構成員名簿!C74="","",学生団体構成員名簿!C74)</f>
        <v/>
      </c>
    </row>
    <row r="65" spans="1:5">
      <c r="A65" s="8" t="str">
        <f t="shared" si="0"/>
        <v/>
      </c>
      <c r="B65" s="8" t="str">
        <f>IF(D65="","",学生団体役職者名簿!$J$6)</f>
        <v/>
      </c>
      <c r="C65" s="8" t="str">
        <f>IFERROR(VLOOKUP(D65,役職区分検出表!E:Q,13,FALSE),"")</f>
        <v/>
      </c>
      <c r="D65" s="8" t="str">
        <f>IF(学生団体構成員名簿!B75="","",学生団体構成員名簿!B75)</f>
        <v/>
      </c>
      <c r="E65" s="8" t="str">
        <f>IF(学生団体構成員名簿!C75="","",学生団体構成員名簿!C75)</f>
        <v/>
      </c>
    </row>
    <row r="66" spans="1:5">
      <c r="A66" s="8" t="str">
        <f t="shared" si="0"/>
        <v/>
      </c>
      <c r="B66" s="8" t="str">
        <f>IF(D66="","",学生団体役職者名簿!$J$6)</f>
        <v/>
      </c>
      <c r="C66" s="8" t="str">
        <f>IFERROR(VLOOKUP(D66,役職区分検出表!E:Q,13,FALSE),"")</f>
        <v/>
      </c>
      <c r="D66" s="8" t="str">
        <f>IF(学生団体構成員名簿!B76="","",学生団体構成員名簿!B76)</f>
        <v/>
      </c>
      <c r="E66" s="8" t="str">
        <f>IF(学生団体構成員名簿!C76="","",学生団体構成員名簿!C76)</f>
        <v/>
      </c>
    </row>
    <row r="67" spans="1:5">
      <c r="A67" s="8" t="str">
        <f t="shared" ref="A67:A130" si="1">IF(D67="","",2025)</f>
        <v/>
      </c>
      <c r="B67" s="8" t="str">
        <f>IF(D67="","",学生団体役職者名簿!$J$6)</f>
        <v/>
      </c>
      <c r="C67" s="8" t="str">
        <f>IFERROR(VLOOKUP(D67,役職区分検出表!E:Q,13,FALSE),"")</f>
        <v/>
      </c>
      <c r="D67" s="8" t="str">
        <f>IF(学生団体構成員名簿!B77="","",学生団体構成員名簿!B77)</f>
        <v/>
      </c>
      <c r="E67" s="8" t="str">
        <f>IF(学生団体構成員名簿!C77="","",学生団体構成員名簿!C77)</f>
        <v/>
      </c>
    </row>
    <row r="68" spans="1:5">
      <c r="A68" s="8" t="str">
        <f t="shared" si="1"/>
        <v/>
      </c>
      <c r="B68" s="8" t="str">
        <f>IF(D68="","",学生団体役職者名簿!$J$6)</f>
        <v/>
      </c>
      <c r="C68" s="8" t="str">
        <f>IFERROR(VLOOKUP(D68,役職区分検出表!E:Q,13,FALSE),"")</f>
        <v/>
      </c>
      <c r="D68" s="8" t="str">
        <f>IF(学生団体構成員名簿!B78="","",学生団体構成員名簿!B78)</f>
        <v/>
      </c>
      <c r="E68" s="8" t="str">
        <f>IF(学生団体構成員名簿!C78="","",学生団体構成員名簿!C78)</f>
        <v/>
      </c>
    </row>
    <row r="69" spans="1:5">
      <c r="A69" s="8" t="str">
        <f t="shared" si="1"/>
        <v/>
      </c>
      <c r="B69" s="8" t="str">
        <f>IF(D69="","",学生団体役職者名簿!$J$6)</f>
        <v/>
      </c>
      <c r="C69" s="8" t="str">
        <f>IFERROR(VLOOKUP(D69,役職区分検出表!E:Q,13,FALSE),"")</f>
        <v/>
      </c>
      <c r="D69" s="8" t="str">
        <f>IF(学生団体構成員名簿!B79="","",学生団体構成員名簿!B79)</f>
        <v/>
      </c>
      <c r="E69" s="8" t="str">
        <f>IF(学生団体構成員名簿!C79="","",学生団体構成員名簿!C79)</f>
        <v/>
      </c>
    </row>
    <row r="70" spans="1:5">
      <c r="A70" s="8" t="str">
        <f t="shared" si="1"/>
        <v/>
      </c>
      <c r="B70" s="8" t="str">
        <f>IF(D70="","",学生団体役職者名簿!$J$6)</f>
        <v/>
      </c>
      <c r="C70" s="8" t="str">
        <f>IFERROR(VLOOKUP(D70,役職区分検出表!E:Q,13,FALSE),"")</f>
        <v/>
      </c>
      <c r="D70" s="8" t="str">
        <f>IF(学生団体構成員名簿!B80="","",学生団体構成員名簿!B80)</f>
        <v/>
      </c>
      <c r="E70" s="8" t="str">
        <f>IF(学生団体構成員名簿!C80="","",学生団体構成員名簿!C80)</f>
        <v/>
      </c>
    </row>
    <row r="71" spans="1:5">
      <c r="A71" s="8" t="str">
        <f t="shared" si="1"/>
        <v/>
      </c>
      <c r="B71" s="8" t="str">
        <f>IF(D71="","",学生団体役職者名簿!$J$6)</f>
        <v/>
      </c>
      <c r="C71" s="8" t="str">
        <f>IFERROR(VLOOKUP(D71,役職区分検出表!E:Q,13,FALSE),"")</f>
        <v/>
      </c>
      <c r="D71" s="8" t="str">
        <f>IF(学生団体構成員名簿!B81="","",学生団体構成員名簿!B81)</f>
        <v/>
      </c>
      <c r="E71" s="8" t="str">
        <f>IF(学生団体構成員名簿!C81="","",学生団体構成員名簿!C81)</f>
        <v/>
      </c>
    </row>
    <row r="72" spans="1:5">
      <c r="A72" s="8" t="str">
        <f t="shared" si="1"/>
        <v/>
      </c>
      <c r="B72" s="8" t="str">
        <f>IF(D72="","",学生団体役職者名簿!$J$6)</f>
        <v/>
      </c>
      <c r="C72" s="8" t="str">
        <f>IFERROR(VLOOKUP(D72,役職区分検出表!E:Q,13,FALSE),"")</f>
        <v/>
      </c>
      <c r="D72" s="8" t="str">
        <f>IF(学生団体構成員名簿!B82="","",学生団体構成員名簿!B82)</f>
        <v/>
      </c>
      <c r="E72" s="8" t="str">
        <f>IF(学生団体構成員名簿!C82="","",学生団体構成員名簿!C82)</f>
        <v/>
      </c>
    </row>
    <row r="73" spans="1:5">
      <c r="A73" s="8" t="str">
        <f t="shared" si="1"/>
        <v/>
      </c>
      <c r="B73" s="8" t="str">
        <f>IF(D73="","",学生団体役職者名簿!$J$6)</f>
        <v/>
      </c>
      <c r="C73" s="8" t="str">
        <f>IFERROR(VLOOKUP(D73,役職区分検出表!E:Q,13,FALSE),"")</f>
        <v/>
      </c>
      <c r="D73" s="8" t="str">
        <f>IF(学生団体構成員名簿!B83="","",学生団体構成員名簿!B83)</f>
        <v/>
      </c>
      <c r="E73" s="8" t="str">
        <f>IF(学生団体構成員名簿!C83="","",学生団体構成員名簿!C83)</f>
        <v/>
      </c>
    </row>
    <row r="74" spans="1:5">
      <c r="A74" s="8" t="str">
        <f t="shared" si="1"/>
        <v/>
      </c>
      <c r="B74" s="8" t="str">
        <f>IF(D74="","",学生団体役職者名簿!$J$6)</f>
        <v/>
      </c>
      <c r="C74" s="8" t="str">
        <f>IFERROR(VLOOKUP(D74,役職区分検出表!E:Q,13,FALSE),"")</f>
        <v/>
      </c>
      <c r="D74" s="8" t="str">
        <f>IF(学生団体構成員名簿!B84="","",学生団体構成員名簿!B84)</f>
        <v/>
      </c>
      <c r="E74" s="8" t="str">
        <f>IF(学生団体構成員名簿!C84="","",学生団体構成員名簿!C84)</f>
        <v/>
      </c>
    </row>
    <row r="75" spans="1:5">
      <c r="A75" s="8" t="str">
        <f t="shared" si="1"/>
        <v/>
      </c>
      <c r="B75" s="8" t="str">
        <f>IF(D75="","",学生団体役職者名簿!$J$6)</f>
        <v/>
      </c>
      <c r="C75" s="8" t="str">
        <f>IFERROR(VLOOKUP(D75,役職区分検出表!E:Q,13,FALSE),"")</f>
        <v/>
      </c>
      <c r="D75" s="8" t="str">
        <f>IF(学生団体構成員名簿!B85="","",学生団体構成員名簿!B85)</f>
        <v/>
      </c>
      <c r="E75" s="8" t="str">
        <f>IF(学生団体構成員名簿!C85="","",学生団体構成員名簿!C85)</f>
        <v/>
      </c>
    </row>
    <row r="76" spans="1:5">
      <c r="A76" s="8" t="str">
        <f t="shared" si="1"/>
        <v/>
      </c>
      <c r="B76" s="8" t="str">
        <f>IF(D76="","",学生団体役職者名簿!$J$6)</f>
        <v/>
      </c>
      <c r="C76" s="8" t="str">
        <f>IFERROR(VLOOKUP(D76,役職区分検出表!E:Q,13,FALSE),"")</f>
        <v/>
      </c>
      <c r="D76" s="8" t="str">
        <f>IF(学生団体構成員名簿!B86="","",学生団体構成員名簿!B86)</f>
        <v/>
      </c>
      <c r="E76" s="8" t="str">
        <f>IF(学生団体構成員名簿!C86="","",学生団体構成員名簿!C86)</f>
        <v/>
      </c>
    </row>
    <row r="77" spans="1:5">
      <c r="A77" s="8" t="str">
        <f t="shared" si="1"/>
        <v/>
      </c>
      <c r="B77" s="8" t="str">
        <f>IF(D77="","",学生団体役職者名簿!$J$6)</f>
        <v/>
      </c>
      <c r="C77" s="8" t="str">
        <f>IFERROR(VLOOKUP(D77,役職区分検出表!E:Q,13,FALSE),"")</f>
        <v/>
      </c>
      <c r="D77" s="8" t="str">
        <f>IF(学生団体構成員名簿!B87="","",学生団体構成員名簿!B87)</f>
        <v/>
      </c>
      <c r="E77" s="8" t="str">
        <f>IF(学生団体構成員名簿!C87="","",学生団体構成員名簿!C87)</f>
        <v/>
      </c>
    </row>
    <row r="78" spans="1:5">
      <c r="A78" s="8" t="str">
        <f t="shared" si="1"/>
        <v/>
      </c>
      <c r="B78" s="8" t="str">
        <f>IF(D78="","",学生団体役職者名簿!$J$6)</f>
        <v/>
      </c>
      <c r="C78" s="8" t="str">
        <f>IFERROR(VLOOKUP(D78,役職区分検出表!E:Q,13,FALSE),"")</f>
        <v/>
      </c>
      <c r="D78" s="8" t="str">
        <f>IF(学生団体構成員名簿!B88="","",学生団体構成員名簿!B88)</f>
        <v/>
      </c>
      <c r="E78" s="8" t="str">
        <f>IF(学生団体構成員名簿!C88="","",学生団体構成員名簿!C88)</f>
        <v/>
      </c>
    </row>
    <row r="79" spans="1:5">
      <c r="A79" s="8" t="str">
        <f t="shared" si="1"/>
        <v/>
      </c>
      <c r="B79" s="8" t="str">
        <f>IF(D79="","",学生団体役職者名簿!$J$6)</f>
        <v/>
      </c>
      <c r="C79" s="8" t="str">
        <f>IFERROR(VLOOKUP(D79,役職区分検出表!E:Q,13,FALSE),"")</f>
        <v/>
      </c>
      <c r="D79" s="8" t="str">
        <f>IF(学生団体構成員名簿!B89="","",学生団体構成員名簿!B89)</f>
        <v/>
      </c>
      <c r="E79" s="8" t="str">
        <f>IF(学生団体構成員名簿!C89="","",学生団体構成員名簿!C89)</f>
        <v/>
      </c>
    </row>
    <row r="80" spans="1:5">
      <c r="A80" s="8" t="str">
        <f t="shared" si="1"/>
        <v/>
      </c>
      <c r="B80" s="8" t="str">
        <f>IF(D80="","",学生団体役職者名簿!$J$6)</f>
        <v/>
      </c>
      <c r="C80" s="8" t="str">
        <f>IFERROR(VLOOKUP(D80,役職区分検出表!E:Q,13,FALSE),"")</f>
        <v/>
      </c>
      <c r="D80" s="8" t="str">
        <f>IF(学生団体構成員名簿!B90="","",学生団体構成員名簿!B90)</f>
        <v/>
      </c>
      <c r="E80" s="8" t="str">
        <f>IF(学生団体構成員名簿!C90="","",学生団体構成員名簿!C90)</f>
        <v/>
      </c>
    </row>
    <row r="81" spans="1:5">
      <c r="A81" s="8" t="str">
        <f t="shared" si="1"/>
        <v/>
      </c>
      <c r="B81" s="8" t="str">
        <f>IF(D81="","",学生団体役職者名簿!$J$6)</f>
        <v/>
      </c>
      <c r="C81" s="8" t="str">
        <f>IFERROR(VLOOKUP(D81,役職区分検出表!E:Q,13,FALSE),"")</f>
        <v/>
      </c>
      <c r="D81" s="8" t="str">
        <f>IF(学生団体構成員名簿!B91="","",学生団体構成員名簿!B91)</f>
        <v/>
      </c>
      <c r="E81" s="8" t="str">
        <f>IF(学生団体構成員名簿!C91="","",学生団体構成員名簿!C91)</f>
        <v/>
      </c>
    </row>
    <row r="82" spans="1:5">
      <c r="A82" s="8" t="str">
        <f t="shared" si="1"/>
        <v/>
      </c>
      <c r="B82" s="8" t="str">
        <f>IF(D82="","",学生団体役職者名簿!$J$6)</f>
        <v/>
      </c>
      <c r="C82" s="8" t="str">
        <f>IFERROR(VLOOKUP(D82,役職区分検出表!E:Q,13,FALSE),"")</f>
        <v/>
      </c>
      <c r="D82" s="8" t="str">
        <f>IF(学生団体構成員名簿!B92="","",学生団体構成員名簿!B92)</f>
        <v/>
      </c>
      <c r="E82" s="8" t="str">
        <f>IF(学生団体構成員名簿!C92="","",学生団体構成員名簿!C92)</f>
        <v/>
      </c>
    </row>
    <row r="83" spans="1:5">
      <c r="A83" s="8" t="str">
        <f t="shared" si="1"/>
        <v/>
      </c>
      <c r="B83" s="8" t="str">
        <f>IF(D83="","",学生団体役職者名簿!$J$6)</f>
        <v/>
      </c>
      <c r="C83" s="8" t="str">
        <f>IFERROR(VLOOKUP(D83,役職区分検出表!E:Q,13,FALSE),"")</f>
        <v/>
      </c>
      <c r="D83" s="8" t="str">
        <f>IF(学生団体構成員名簿!B93="","",学生団体構成員名簿!B93)</f>
        <v/>
      </c>
      <c r="E83" s="8" t="str">
        <f>IF(学生団体構成員名簿!C93="","",学生団体構成員名簿!C93)</f>
        <v/>
      </c>
    </row>
    <row r="84" spans="1:5">
      <c r="A84" s="8" t="str">
        <f t="shared" si="1"/>
        <v/>
      </c>
      <c r="B84" s="8" t="str">
        <f>IF(D84="","",学生団体役職者名簿!$J$6)</f>
        <v/>
      </c>
      <c r="C84" s="8" t="str">
        <f>IFERROR(VLOOKUP(D84,役職区分検出表!E:Q,13,FALSE),"")</f>
        <v/>
      </c>
      <c r="D84" s="8" t="str">
        <f>IF(学生団体構成員名簿!B94="","",学生団体構成員名簿!B94)</f>
        <v/>
      </c>
      <c r="E84" s="8" t="str">
        <f>IF(学生団体構成員名簿!C94="","",学生団体構成員名簿!C94)</f>
        <v/>
      </c>
    </row>
    <row r="85" spans="1:5">
      <c r="A85" s="8" t="str">
        <f t="shared" si="1"/>
        <v/>
      </c>
      <c r="B85" s="8" t="str">
        <f>IF(D85="","",学生団体役職者名簿!$J$6)</f>
        <v/>
      </c>
      <c r="C85" s="8" t="str">
        <f>IFERROR(VLOOKUP(D85,役職区分検出表!E:Q,13,FALSE),"")</f>
        <v/>
      </c>
      <c r="D85" s="8" t="str">
        <f>IF(学生団体構成員名簿!B95="","",学生団体構成員名簿!B95)</f>
        <v/>
      </c>
      <c r="E85" s="8" t="str">
        <f>IF(学生団体構成員名簿!C95="","",学生団体構成員名簿!C95)</f>
        <v/>
      </c>
    </row>
    <row r="86" spans="1:5">
      <c r="A86" s="8" t="str">
        <f t="shared" si="1"/>
        <v/>
      </c>
      <c r="B86" s="8" t="str">
        <f>IF(D86="","",学生団体役職者名簿!$J$6)</f>
        <v/>
      </c>
      <c r="C86" s="8" t="str">
        <f>IFERROR(VLOOKUP(D86,役職区分検出表!E:Q,13,FALSE),"")</f>
        <v/>
      </c>
      <c r="D86" s="8" t="str">
        <f>IF(学生団体構成員名簿!B96="","",学生団体構成員名簿!B96)</f>
        <v/>
      </c>
      <c r="E86" s="8" t="str">
        <f>IF(学生団体構成員名簿!C96="","",学生団体構成員名簿!C96)</f>
        <v/>
      </c>
    </row>
    <row r="87" spans="1:5">
      <c r="A87" s="8" t="str">
        <f t="shared" si="1"/>
        <v/>
      </c>
      <c r="B87" s="8" t="str">
        <f>IF(D87="","",学生団体役職者名簿!$J$6)</f>
        <v/>
      </c>
      <c r="C87" s="8" t="str">
        <f>IFERROR(VLOOKUP(D87,役職区分検出表!E:Q,13,FALSE),"")</f>
        <v/>
      </c>
      <c r="D87" s="8" t="str">
        <f>IF(学生団体構成員名簿!B97="","",学生団体構成員名簿!B97)</f>
        <v/>
      </c>
      <c r="E87" s="8" t="str">
        <f>IF(学生団体構成員名簿!C97="","",学生団体構成員名簿!C97)</f>
        <v/>
      </c>
    </row>
    <row r="88" spans="1:5">
      <c r="A88" s="8" t="str">
        <f t="shared" si="1"/>
        <v/>
      </c>
      <c r="B88" s="8" t="str">
        <f>IF(D88="","",学生団体役職者名簿!$J$6)</f>
        <v/>
      </c>
      <c r="C88" s="8" t="str">
        <f>IFERROR(VLOOKUP(D88,役職区分検出表!E:Q,13,FALSE),"")</f>
        <v/>
      </c>
      <c r="D88" s="8" t="str">
        <f>IF(学生団体構成員名簿!B98="","",学生団体構成員名簿!B98)</f>
        <v/>
      </c>
      <c r="E88" s="8" t="str">
        <f>IF(学生団体構成員名簿!C98="","",学生団体構成員名簿!C98)</f>
        <v/>
      </c>
    </row>
    <row r="89" spans="1:5">
      <c r="A89" s="8" t="str">
        <f t="shared" si="1"/>
        <v/>
      </c>
      <c r="B89" s="8" t="str">
        <f>IF(D89="","",学生団体役職者名簿!$J$6)</f>
        <v/>
      </c>
      <c r="C89" s="8" t="str">
        <f>IFERROR(VLOOKUP(D89,役職区分検出表!E:Q,13,FALSE),"")</f>
        <v/>
      </c>
      <c r="D89" s="8" t="str">
        <f>IF(学生団体構成員名簿!B99="","",学生団体構成員名簿!B99)</f>
        <v/>
      </c>
      <c r="E89" s="8" t="str">
        <f>IF(学生団体構成員名簿!C99="","",学生団体構成員名簿!C99)</f>
        <v/>
      </c>
    </row>
    <row r="90" spans="1:5">
      <c r="A90" s="8" t="str">
        <f t="shared" si="1"/>
        <v/>
      </c>
      <c r="B90" s="8" t="str">
        <f>IF(D90="","",学生団体役職者名簿!$J$6)</f>
        <v/>
      </c>
      <c r="C90" s="8" t="str">
        <f>IFERROR(VLOOKUP(D90,役職区分検出表!E:Q,13,FALSE),"")</f>
        <v/>
      </c>
      <c r="D90" s="8" t="str">
        <f>IF(学生団体構成員名簿!B100="","",学生団体構成員名簿!B100)</f>
        <v/>
      </c>
      <c r="E90" s="8" t="str">
        <f>IF(学生団体構成員名簿!C100="","",学生団体構成員名簿!C100)</f>
        <v/>
      </c>
    </row>
    <row r="91" spans="1:5">
      <c r="A91" s="8" t="str">
        <f t="shared" si="1"/>
        <v/>
      </c>
      <c r="B91" s="8" t="str">
        <f>IF(D91="","",学生団体役職者名簿!$J$6)</f>
        <v/>
      </c>
      <c r="C91" s="8" t="str">
        <f>IFERROR(VLOOKUP(D91,役職区分検出表!E:Q,13,FALSE),"")</f>
        <v/>
      </c>
      <c r="D91" s="8" t="str">
        <f>IF(学生団体構成員名簿!B101="","",学生団体構成員名簿!B101)</f>
        <v/>
      </c>
      <c r="E91" s="8" t="str">
        <f>IF(学生団体構成員名簿!C101="","",学生団体構成員名簿!C101)</f>
        <v/>
      </c>
    </row>
    <row r="92" spans="1:5">
      <c r="A92" s="8" t="str">
        <f t="shared" si="1"/>
        <v/>
      </c>
      <c r="B92" s="8" t="str">
        <f>IF(D92="","",学生団体役職者名簿!$J$6)</f>
        <v/>
      </c>
      <c r="C92" s="8" t="str">
        <f>IFERROR(VLOOKUP(D92,役職区分検出表!E:Q,13,FALSE),"")</f>
        <v/>
      </c>
      <c r="D92" s="8" t="str">
        <f>IF(学生団体構成員名簿!B102="","",学生団体構成員名簿!B102)</f>
        <v/>
      </c>
      <c r="E92" s="8" t="str">
        <f>IF(学生団体構成員名簿!C102="","",学生団体構成員名簿!C102)</f>
        <v/>
      </c>
    </row>
    <row r="93" spans="1:5">
      <c r="A93" s="8" t="str">
        <f t="shared" si="1"/>
        <v/>
      </c>
      <c r="B93" s="8" t="str">
        <f>IF(D93="","",学生団体役職者名簿!$J$6)</f>
        <v/>
      </c>
      <c r="C93" s="8" t="str">
        <f>IFERROR(VLOOKUP(D93,役職区分検出表!E:Q,13,FALSE),"")</f>
        <v/>
      </c>
      <c r="D93" s="8" t="str">
        <f>IF(学生団体構成員名簿!B103="","",学生団体構成員名簿!B103)</f>
        <v/>
      </c>
      <c r="E93" s="8" t="str">
        <f>IF(学生団体構成員名簿!C103="","",学生団体構成員名簿!C103)</f>
        <v/>
      </c>
    </row>
    <row r="94" spans="1:5">
      <c r="A94" s="8" t="str">
        <f t="shared" si="1"/>
        <v/>
      </c>
      <c r="B94" s="8" t="str">
        <f>IF(D94="","",学生団体役職者名簿!$J$6)</f>
        <v/>
      </c>
      <c r="C94" s="8" t="str">
        <f>IFERROR(VLOOKUP(D94,役職区分検出表!E:Q,13,FALSE),"")</f>
        <v/>
      </c>
      <c r="D94" s="8" t="str">
        <f>IF(学生団体構成員名簿!B104="","",学生団体構成員名簿!B104)</f>
        <v/>
      </c>
      <c r="E94" s="8" t="str">
        <f>IF(学生団体構成員名簿!C104="","",学生団体構成員名簿!C104)</f>
        <v/>
      </c>
    </row>
    <row r="95" spans="1:5">
      <c r="A95" s="8" t="str">
        <f t="shared" si="1"/>
        <v/>
      </c>
      <c r="B95" s="8" t="str">
        <f>IF(D95="","",学生団体役職者名簿!$J$6)</f>
        <v/>
      </c>
      <c r="C95" s="8" t="str">
        <f>IFERROR(VLOOKUP(D95,役職区分検出表!E:Q,13,FALSE),"")</f>
        <v/>
      </c>
      <c r="D95" s="8" t="str">
        <f>IF(学生団体構成員名簿!B105="","",学生団体構成員名簿!B105)</f>
        <v/>
      </c>
      <c r="E95" s="8" t="str">
        <f>IF(学生団体構成員名簿!C105="","",学生団体構成員名簿!C105)</f>
        <v/>
      </c>
    </row>
    <row r="96" spans="1:5">
      <c r="A96" s="8" t="str">
        <f t="shared" si="1"/>
        <v/>
      </c>
      <c r="B96" s="8" t="str">
        <f>IF(D96="","",学生団体役職者名簿!$J$6)</f>
        <v/>
      </c>
      <c r="C96" s="8" t="str">
        <f>IFERROR(VLOOKUP(D96,役職区分検出表!E:Q,13,FALSE),"")</f>
        <v/>
      </c>
      <c r="D96" s="8" t="str">
        <f>IF(学生団体構成員名簿!B106="","",学生団体構成員名簿!B106)</f>
        <v/>
      </c>
      <c r="E96" s="8" t="str">
        <f>IF(学生団体構成員名簿!C106="","",学生団体構成員名簿!C106)</f>
        <v/>
      </c>
    </row>
    <row r="97" spans="1:5">
      <c r="A97" s="8" t="str">
        <f t="shared" si="1"/>
        <v/>
      </c>
      <c r="B97" s="8" t="str">
        <f>IF(D97="","",学生団体役職者名簿!$J$6)</f>
        <v/>
      </c>
      <c r="C97" s="8" t="str">
        <f>IFERROR(VLOOKUP(D97,役職区分検出表!E:Q,13,FALSE),"")</f>
        <v/>
      </c>
      <c r="D97" s="8" t="str">
        <f>IF(学生団体構成員名簿!B107="","",学生団体構成員名簿!B107)</f>
        <v/>
      </c>
      <c r="E97" s="8" t="str">
        <f>IF(学生団体構成員名簿!C107="","",学生団体構成員名簿!C107)</f>
        <v/>
      </c>
    </row>
    <row r="98" spans="1:5">
      <c r="A98" s="8" t="str">
        <f t="shared" si="1"/>
        <v/>
      </c>
      <c r="B98" s="8" t="str">
        <f>IF(D98="","",学生団体役職者名簿!$J$6)</f>
        <v/>
      </c>
      <c r="C98" s="8" t="str">
        <f>IFERROR(VLOOKUP(D98,役職区分検出表!E:Q,13,FALSE),"")</f>
        <v/>
      </c>
      <c r="D98" s="8" t="str">
        <f>IF(学生団体構成員名簿!B108="","",学生団体構成員名簿!B108)</f>
        <v/>
      </c>
      <c r="E98" s="8" t="str">
        <f>IF(学生団体構成員名簿!C108="","",学生団体構成員名簿!C108)</f>
        <v/>
      </c>
    </row>
    <row r="99" spans="1:5">
      <c r="A99" s="8" t="str">
        <f t="shared" si="1"/>
        <v/>
      </c>
      <c r="B99" s="8" t="str">
        <f>IF(D99="","",学生団体役職者名簿!$J$6)</f>
        <v/>
      </c>
      <c r="C99" s="8" t="str">
        <f>IFERROR(VLOOKUP(D99,役職区分検出表!E:Q,13,FALSE),"")</f>
        <v/>
      </c>
      <c r="D99" s="8" t="str">
        <f>IF(学生団体構成員名簿!B109="","",学生団体構成員名簿!B109)</f>
        <v/>
      </c>
      <c r="E99" s="8" t="str">
        <f>IF(学生団体構成員名簿!C109="","",学生団体構成員名簿!C109)</f>
        <v/>
      </c>
    </row>
    <row r="100" spans="1:5">
      <c r="A100" s="8" t="str">
        <f t="shared" si="1"/>
        <v/>
      </c>
      <c r="B100" s="8" t="str">
        <f>IF(D100="","",学生団体役職者名簿!$J$6)</f>
        <v/>
      </c>
      <c r="C100" s="8" t="str">
        <f>IFERROR(VLOOKUP(D100,役職区分検出表!E:Q,13,FALSE),"")</f>
        <v/>
      </c>
      <c r="D100" s="8" t="str">
        <f>IF(学生団体構成員名簿!B110="","",学生団体構成員名簿!B110)</f>
        <v/>
      </c>
      <c r="E100" s="8" t="str">
        <f>IF(学生団体構成員名簿!C110="","",学生団体構成員名簿!C110)</f>
        <v/>
      </c>
    </row>
    <row r="101" spans="1:5">
      <c r="A101" s="8" t="str">
        <f t="shared" si="1"/>
        <v/>
      </c>
      <c r="B101" s="8" t="str">
        <f>IF(D101="","",学生団体役職者名簿!$J$6)</f>
        <v/>
      </c>
      <c r="C101" s="8" t="str">
        <f>IFERROR(VLOOKUP(D101,役職区分検出表!E:Q,13,FALSE),"")</f>
        <v/>
      </c>
      <c r="D101" s="8" t="str">
        <f>IF(学生団体構成員名簿!B111="","",学生団体構成員名簿!B111)</f>
        <v/>
      </c>
      <c r="E101" s="8" t="str">
        <f>IF(学生団体構成員名簿!C111="","",学生団体構成員名簿!C111)</f>
        <v/>
      </c>
    </row>
    <row r="102" spans="1:5">
      <c r="A102" s="8" t="str">
        <f t="shared" si="1"/>
        <v/>
      </c>
      <c r="B102" s="8" t="str">
        <f>IF(D102="","",学生団体役職者名簿!$J$6)</f>
        <v/>
      </c>
      <c r="C102" s="8" t="str">
        <f>IFERROR(VLOOKUP(D102,役職区分検出表!E:Q,13,FALSE),"")</f>
        <v/>
      </c>
      <c r="D102" s="8" t="str">
        <f>IF(学生団体構成員名簿!B112="","",学生団体構成員名簿!B112)</f>
        <v/>
      </c>
      <c r="E102" s="8" t="str">
        <f>IF(学生団体構成員名簿!C112="","",学生団体構成員名簿!C112)</f>
        <v/>
      </c>
    </row>
    <row r="103" spans="1:5">
      <c r="A103" s="8" t="str">
        <f t="shared" si="1"/>
        <v/>
      </c>
      <c r="B103" s="8" t="str">
        <f>IF(D103="","",学生団体役職者名簿!$J$6)</f>
        <v/>
      </c>
      <c r="C103" s="8" t="str">
        <f>IFERROR(VLOOKUP(D103,役職区分検出表!E:Q,13,FALSE),"")</f>
        <v/>
      </c>
      <c r="D103" s="8" t="str">
        <f>IF(学生団体構成員名簿!B113="","",学生団体構成員名簿!B113)</f>
        <v/>
      </c>
      <c r="E103" s="8" t="str">
        <f>IF(学生団体構成員名簿!C113="","",学生団体構成員名簿!C113)</f>
        <v/>
      </c>
    </row>
    <row r="104" spans="1:5">
      <c r="A104" s="8" t="str">
        <f t="shared" si="1"/>
        <v/>
      </c>
      <c r="B104" s="8" t="str">
        <f>IF(D104="","",学生団体役職者名簿!$J$6)</f>
        <v/>
      </c>
      <c r="C104" s="8" t="str">
        <f>IFERROR(VLOOKUP(D104,役職区分検出表!E:Q,13,FALSE),"")</f>
        <v/>
      </c>
      <c r="D104" s="8" t="str">
        <f>IF(学生団体構成員名簿!B114="","",学生団体構成員名簿!B114)</f>
        <v/>
      </c>
      <c r="E104" s="8" t="str">
        <f>IF(学生団体構成員名簿!C114="","",学生団体構成員名簿!C114)</f>
        <v/>
      </c>
    </row>
    <row r="105" spans="1:5">
      <c r="A105" s="8" t="str">
        <f t="shared" si="1"/>
        <v/>
      </c>
      <c r="B105" s="8" t="str">
        <f>IF(D105="","",学生団体役職者名簿!$J$6)</f>
        <v/>
      </c>
      <c r="C105" s="8" t="str">
        <f>IFERROR(VLOOKUP(D105,役職区分検出表!E:Q,13,FALSE),"")</f>
        <v/>
      </c>
      <c r="D105" s="8" t="str">
        <f>IF(学生団体構成員名簿!B115="","",学生団体構成員名簿!B115)</f>
        <v/>
      </c>
      <c r="E105" s="8" t="str">
        <f>IF(学生団体構成員名簿!C115="","",学生団体構成員名簿!C115)</f>
        <v/>
      </c>
    </row>
    <row r="106" spans="1:5">
      <c r="A106" s="8" t="str">
        <f t="shared" si="1"/>
        <v/>
      </c>
      <c r="B106" s="8" t="str">
        <f>IF(D106="","",学生団体役職者名簿!$J$6)</f>
        <v/>
      </c>
      <c r="C106" s="8" t="str">
        <f>IFERROR(VLOOKUP(D106,役職区分検出表!E:Q,13,FALSE),"")</f>
        <v/>
      </c>
      <c r="D106" s="8" t="str">
        <f>IF(学生団体構成員名簿!B116="","",学生団体構成員名簿!B116)</f>
        <v/>
      </c>
      <c r="E106" s="8" t="str">
        <f>IF(学生団体構成員名簿!C116="","",学生団体構成員名簿!C116)</f>
        <v/>
      </c>
    </row>
    <row r="107" spans="1:5">
      <c r="A107" s="8" t="str">
        <f t="shared" si="1"/>
        <v/>
      </c>
      <c r="B107" s="8" t="str">
        <f>IF(D107="","",学生団体役職者名簿!$J$6)</f>
        <v/>
      </c>
      <c r="C107" s="8" t="str">
        <f>IFERROR(VLOOKUP(D107,役職区分検出表!E:Q,13,FALSE),"")</f>
        <v/>
      </c>
      <c r="D107" s="8" t="str">
        <f>IF(学生団体構成員名簿!B117="","",学生団体構成員名簿!B117)</f>
        <v/>
      </c>
      <c r="E107" s="8" t="str">
        <f>IF(学生団体構成員名簿!C117="","",学生団体構成員名簿!C117)</f>
        <v/>
      </c>
    </row>
    <row r="108" spans="1:5">
      <c r="A108" s="8" t="str">
        <f t="shared" si="1"/>
        <v/>
      </c>
      <c r="B108" s="8" t="str">
        <f>IF(D108="","",学生団体役職者名簿!$J$6)</f>
        <v/>
      </c>
      <c r="C108" s="8" t="str">
        <f>IFERROR(VLOOKUP(D108,役職区分検出表!E:Q,13,FALSE),"")</f>
        <v/>
      </c>
      <c r="D108" s="8" t="str">
        <f>IF(学生団体構成員名簿!B118="","",学生団体構成員名簿!B118)</f>
        <v/>
      </c>
      <c r="E108" s="8" t="str">
        <f>IF(学生団体構成員名簿!C118="","",学生団体構成員名簿!C118)</f>
        <v/>
      </c>
    </row>
    <row r="109" spans="1:5">
      <c r="A109" s="8" t="str">
        <f t="shared" si="1"/>
        <v/>
      </c>
      <c r="B109" s="8" t="str">
        <f>IF(D109="","",学生団体役職者名簿!$J$6)</f>
        <v/>
      </c>
      <c r="C109" s="8" t="str">
        <f>IFERROR(VLOOKUP(D109,役職区分検出表!E:Q,13,FALSE),"")</f>
        <v/>
      </c>
      <c r="D109" s="8" t="str">
        <f>IF(学生団体構成員名簿!B119="","",学生団体構成員名簿!B119)</f>
        <v/>
      </c>
      <c r="E109" s="8" t="str">
        <f>IF(学生団体構成員名簿!C119="","",学生団体構成員名簿!C119)</f>
        <v/>
      </c>
    </row>
    <row r="110" spans="1:5">
      <c r="A110" s="8" t="str">
        <f t="shared" si="1"/>
        <v/>
      </c>
      <c r="B110" s="8" t="str">
        <f>IF(D110="","",学生団体役職者名簿!$J$6)</f>
        <v/>
      </c>
      <c r="C110" s="8" t="str">
        <f>IFERROR(VLOOKUP(D110,役職区分検出表!E:Q,13,FALSE),"")</f>
        <v/>
      </c>
      <c r="D110" s="8" t="str">
        <f>IF(学生団体構成員名簿!B120="","",学生団体構成員名簿!B120)</f>
        <v/>
      </c>
      <c r="E110" s="8" t="str">
        <f>IF(学生団体構成員名簿!C120="","",学生団体構成員名簿!C120)</f>
        <v/>
      </c>
    </row>
    <row r="111" spans="1:5">
      <c r="A111" s="8" t="str">
        <f t="shared" si="1"/>
        <v/>
      </c>
      <c r="B111" s="8" t="str">
        <f>IF(D111="","",学生団体役職者名簿!$J$6)</f>
        <v/>
      </c>
      <c r="C111" s="8" t="str">
        <f>IFERROR(VLOOKUP(D111,役職区分検出表!E:Q,13,FALSE),"")</f>
        <v/>
      </c>
      <c r="D111" s="8" t="str">
        <f>IF(学生団体構成員名簿!B121="","",学生団体構成員名簿!B121)</f>
        <v/>
      </c>
      <c r="E111" s="8" t="str">
        <f>IF(学生団体構成員名簿!C121="","",学生団体構成員名簿!C121)</f>
        <v/>
      </c>
    </row>
    <row r="112" spans="1:5">
      <c r="A112" s="8" t="str">
        <f t="shared" si="1"/>
        <v/>
      </c>
      <c r="B112" s="8" t="str">
        <f>IF(D112="","",学生団体役職者名簿!$J$6)</f>
        <v/>
      </c>
      <c r="C112" s="8" t="str">
        <f>IFERROR(VLOOKUP(D112,役職区分検出表!E:Q,13,FALSE),"")</f>
        <v/>
      </c>
      <c r="D112" s="8" t="str">
        <f>IF(学生団体構成員名簿!B122="","",学生団体構成員名簿!B122)</f>
        <v/>
      </c>
      <c r="E112" s="8" t="str">
        <f>IF(学生団体構成員名簿!C122="","",学生団体構成員名簿!C122)</f>
        <v/>
      </c>
    </row>
    <row r="113" spans="1:5">
      <c r="A113" s="8" t="str">
        <f t="shared" si="1"/>
        <v/>
      </c>
      <c r="B113" s="8" t="str">
        <f>IF(D113="","",学生団体役職者名簿!$J$6)</f>
        <v/>
      </c>
      <c r="C113" s="8" t="str">
        <f>IFERROR(VLOOKUP(D113,役職区分検出表!E:Q,13,FALSE),"")</f>
        <v/>
      </c>
      <c r="D113" s="8" t="str">
        <f>IF(学生団体構成員名簿!B123="","",学生団体構成員名簿!B123)</f>
        <v/>
      </c>
      <c r="E113" s="8" t="str">
        <f>IF(学生団体構成員名簿!C123="","",学生団体構成員名簿!C123)</f>
        <v/>
      </c>
    </row>
    <row r="114" spans="1:5">
      <c r="A114" s="8" t="str">
        <f t="shared" si="1"/>
        <v/>
      </c>
      <c r="B114" s="8" t="str">
        <f>IF(D114="","",学生団体役職者名簿!$J$6)</f>
        <v/>
      </c>
      <c r="C114" s="8" t="str">
        <f>IFERROR(VLOOKUP(D114,役職区分検出表!E:Q,13,FALSE),"")</f>
        <v/>
      </c>
      <c r="D114" s="8" t="str">
        <f>IF(学生団体構成員名簿!B124="","",学生団体構成員名簿!B124)</f>
        <v/>
      </c>
      <c r="E114" s="8" t="str">
        <f>IF(学生団体構成員名簿!C124="","",学生団体構成員名簿!C124)</f>
        <v/>
      </c>
    </row>
    <row r="115" spans="1:5">
      <c r="A115" s="8" t="str">
        <f t="shared" si="1"/>
        <v/>
      </c>
      <c r="B115" s="8" t="str">
        <f>IF(D115="","",学生団体役職者名簿!$J$6)</f>
        <v/>
      </c>
      <c r="C115" s="8" t="str">
        <f>IFERROR(VLOOKUP(D115,役職区分検出表!E:Q,13,FALSE),"")</f>
        <v/>
      </c>
      <c r="D115" s="8" t="str">
        <f>IF(学生団体構成員名簿!B125="","",学生団体構成員名簿!B125)</f>
        <v/>
      </c>
      <c r="E115" s="8" t="str">
        <f>IF(学生団体構成員名簿!C125="","",学生団体構成員名簿!C125)</f>
        <v/>
      </c>
    </row>
    <row r="116" spans="1:5">
      <c r="A116" s="8" t="str">
        <f t="shared" si="1"/>
        <v/>
      </c>
      <c r="B116" s="8" t="str">
        <f>IF(D116="","",学生団体役職者名簿!$J$6)</f>
        <v/>
      </c>
      <c r="C116" s="8" t="str">
        <f>IFERROR(VLOOKUP(D116,役職区分検出表!E:Q,13,FALSE),"")</f>
        <v/>
      </c>
      <c r="D116" s="8" t="str">
        <f>IF(学生団体構成員名簿!B126="","",学生団体構成員名簿!B126)</f>
        <v/>
      </c>
      <c r="E116" s="8" t="str">
        <f>IF(学生団体構成員名簿!C126="","",学生団体構成員名簿!C126)</f>
        <v/>
      </c>
    </row>
    <row r="117" spans="1:5">
      <c r="A117" s="8" t="str">
        <f t="shared" si="1"/>
        <v/>
      </c>
      <c r="B117" s="8" t="str">
        <f>IF(D117="","",学生団体役職者名簿!$J$6)</f>
        <v/>
      </c>
      <c r="C117" s="8" t="str">
        <f>IFERROR(VLOOKUP(D117,役職区分検出表!E:Q,13,FALSE),"")</f>
        <v/>
      </c>
      <c r="D117" s="8" t="str">
        <f>IF(学生団体構成員名簿!B127="","",学生団体構成員名簿!B127)</f>
        <v/>
      </c>
      <c r="E117" s="8" t="str">
        <f>IF(学生団体構成員名簿!C127="","",学生団体構成員名簿!C127)</f>
        <v/>
      </c>
    </row>
    <row r="118" spans="1:5">
      <c r="A118" s="8" t="str">
        <f t="shared" si="1"/>
        <v/>
      </c>
      <c r="B118" s="8" t="str">
        <f>IF(D118="","",学生団体役職者名簿!$J$6)</f>
        <v/>
      </c>
      <c r="C118" s="8" t="str">
        <f>IFERROR(VLOOKUP(D118,役職区分検出表!E:Q,13,FALSE),"")</f>
        <v/>
      </c>
      <c r="D118" s="8" t="str">
        <f>IF(学生団体構成員名簿!B128="","",学生団体構成員名簿!B128)</f>
        <v/>
      </c>
      <c r="E118" s="8" t="str">
        <f>IF(学生団体構成員名簿!C128="","",学生団体構成員名簿!C128)</f>
        <v/>
      </c>
    </row>
    <row r="119" spans="1:5">
      <c r="A119" s="8" t="str">
        <f t="shared" si="1"/>
        <v/>
      </c>
      <c r="B119" s="8" t="str">
        <f>IF(D119="","",学生団体役職者名簿!$J$6)</f>
        <v/>
      </c>
      <c r="C119" s="8" t="str">
        <f>IFERROR(VLOOKUP(D119,役職区分検出表!E:Q,13,FALSE),"")</f>
        <v/>
      </c>
      <c r="D119" s="8" t="str">
        <f>IF(学生団体構成員名簿!B129="","",学生団体構成員名簿!B129)</f>
        <v/>
      </c>
      <c r="E119" s="8" t="str">
        <f>IF(学生団体構成員名簿!C129="","",学生団体構成員名簿!C129)</f>
        <v/>
      </c>
    </row>
    <row r="120" spans="1:5">
      <c r="A120" s="8" t="str">
        <f t="shared" si="1"/>
        <v/>
      </c>
      <c r="B120" s="8" t="str">
        <f>IF(D120="","",学生団体役職者名簿!$J$6)</f>
        <v/>
      </c>
      <c r="C120" s="8" t="str">
        <f>IFERROR(VLOOKUP(D120,役職区分検出表!E:Q,13,FALSE),"")</f>
        <v/>
      </c>
      <c r="D120" s="8" t="str">
        <f>IF(学生団体構成員名簿!B130="","",学生団体構成員名簿!B130)</f>
        <v/>
      </c>
      <c r="E120" s="8" t="str">
        <f>IF(学生団体構成員名簿!C130="","",学生団体構成員名簿!C130)</f>
        <v/>
      </c>
    </row>
    <row r="121" spans="1:5">
      <c r="A121" s="8" t="str">
        <f t="shared" si="1"/>
        <v/>
      </c>
      <c r="B121" s="8" t="str">
        <f>IF(D121="","",学生団体役職者名簿!$J$6)</f>
        <v/>
      </c>
      <c r="C121" s="8" t="str">
        <f>IFERROR(VLOOKUP(D121,役職区分検出表!E:Q,13,FALSE),"")</f>
        <v/>
      </c>
      <c r="D121" s="8" t="str">
        <f>IF(学生団体構成員名簿!B131="","",学生団体構成員名簿!B131)</f>
        <v/>
      </c>
      <c r="E121" s="8" t="str">
        <f>IF(学生団体構成員名簿!C131="","",学生団体構成員名簿!C131)</f>
        <v/>
      </c>
    </row>
    <row r="122" spans="1:5">
      <c r="A122" s="8" t="str">
        <f t="shared" si="1"/>
        <v/>
      </c>
      <c r="B122" s="8" t="str">
        <f>IF(D122="","",学生団体役職者名簿!$J$6)</f>
        <v/>
      </c>
      <c r="C122" s="8" t="str">
        <f>IFERROR(VLOOKUP(D122,役職区分検出表!E:Q,13,FALSE),"")</f>
        <v/>
      </c>
      <c r="D122" s="8" t="str">
        <f>IF(学生団体構成員名簿!B132="","",学生団体構成員名簿!B132)</f>
        <v/>
      </c>
      <c r="E122" s="8" t="str">
        <f>IF(学生団体構成員名簿!C132="","",学生団体構成員名簿!C132)</f>
        <v/>
      </c>
    </row>
    <row r="123" spans="1:5">
      <c r="A123" s="8" t="str">
        <f t="shared" si="1"/>
        <v/>
      </c>
      <c r="B123" s="8" t="str">
        <f>IF(D123="","",学生団体役職者名簿!$J$6)</f>
        <v/>
      </c>
      <c r="C123" s="8" t="str">
        <f>IFERROR(VLOOKUP(D123,役職区分検出表!E:Q,13,FALSE),"")</f>
        <v/>
      </c>
      <c r="D123" s="8" t="str">
        <f>IF(学生団体構成員名簿!B133="","",学生団体構成員名簿!B133)</f>
        <v/>
      </c>
      <c r="E123" s="8" t="str">
        <f>IF(学生団体構成員名簿!C133="","",学生団体構成員名簿!C133)</f>
        <v/>
      </c>
    </row>
    <row r="124" spans="1:5">
      <c r="A124" s="8" t="str">
        <f t="shared" si="1"/>
        <v/>
      </c>
      <c r="B124" s="8" t="str">
        <f>IF(D124="","",学生団体役職者名簿!$J$6)</f>
        <v/>
      </c>
      <c r="C124" s="8" t="str">
        <f>IFERROR(VLOOKUP(D124,役職区分検出表!E:Q,13,FALSE),"")</f>
        <v/>
      </c>
      <c r="D124" s="8" t="str">
        <f>IF(学生団体構成員名簿!B134="","",学生団体構成員名簿!B134)</f>
        <v/>
      </c>
      <c r="E124" s="8" t="str">
        <f>IF(学生団体構成員名簿!C134="","",学生団体構成員名簿!C134)</f>
        <v/>
      </c>
    </row>
    <row r="125" spans="1:5">
      <c r="A125" s="8" t="str">
        <f t="shared" si="1"/>
        <v/>
      </c>
      <c r="B125" s="8" t="str">
        <f>IF(D125="","",学生団体役職者名簿!$J$6)</f>
        <v/>
      </c>
      <c r="C125" s="8" t="str">
        <f>IFERROR(VLOOKUP(D125,役職区分検出表!E:Q,13,FALSE),"")</f>
        <v/>
      </c>
      <c r="D125" s="8" t="str">
        <f>IF(学生団体構成員名簿!B135="","",学生団体構成員名簿!B135)</f>
        <v/>
      </c>
      <c r="E125" s="8" t="str">
        <f>IF(学生団体構成員名簿!C135="","",学生団体構成員名簿!C135)</f>
        <v/>
      </c>
    </row>
    <row r="126" spans="1:5">
      <c r="A126" s="8" t="str">
        <f t="shared" si="1"/>
        <v/>
      </c>
      <c r="B126" s="8" t="str">
        <f>IF(D126="","",学生団体役職者名簿!$J$6)</f>
        <v/>
      </c>
      <c r="C126" s="8" t="str">
        <f>IFERROR(VLOOKUP(D126,役職区分検出表!E:Q,13,FALSE),"")</f>
        <v/>
      </c>
      <c r="D126" s="8" t="str">
        <f>IF(学生団体構成員名簿!B136="","",学生団体構成員名簿!B136)</f>
        <v/>
      </c>
      <c r="E126" s="8" t="str">
        <f>IF(学生団体構成員名簿!C136="","",学生団体構成員名簿!C136)</f>
        <v/>
      </c>
    </row>
    <row r="127" spans="1:5">
      <c r="A127" s="8" t="str">
        <f t="shared" si="1"/>
        <v/>
      </c>
      <c r="B127" s="8" t="str">
        <f>IF(D127="","",学生団体役職者名簿!$J$6)</f>
        <v/>
      </c>
      <c r="C127" s="8" t="str">
        <f>IFERROR(VLOOKUP(D127,役職区分検出表!E:Q,13,FALSE),"")</f>
        <v/>
      </c>
      <c r="D127" s="8" t="str">
        <f>IF(学生団体構成員名簿!B137="","",学生団体構成員名簿!B137)</f>
        <v/>
      </c>
      <c r="E127" s="8" t="str">
        <f>IF(学生団体構成員名簿!C137="","",学生団体構成員名簿!C137)</f>
        <v/>
      </c>
    </row>
    <row r="128" spans="1:5">
      <c r="A128" s="8" t="str">
        <f t="shared" si="1"/>
        <v/>
      </c>
      <c r="B128" s="8" t="str">
        <f>IF(D128="","",学生団体役職者名簿!$J$6)</f>
        <v/>
      </c>
      <c r="C128" s="8" t="str">
        <f>IFERROR(VLOOKUP(D128,役職区分検出表!E:Q,13,FALSE),"")</f>
        <v/>
      </c>
      <c r="D128" s="8" t="str">
        <f>IF(学生団体構成員名簿!B138="","",学生団体構成員名簿!B138)</f>
        <v/>
      </c>
      <c r="E128" s="8" t="str">
        <f>IF(学生団体構成員名簿!C138="","",学生団体構成員名簿!C138)</f>
        <v/>
      </c>
    </row>
    <row r="129" spans="1:5">
      <c r="A129" s="8" t="str">
        <f t="shared" si="1"/>
        <v/>
      </c>
      <c r="B129" s="8" t="str">
        <f>IF(D129="","",学生団体役職者名簿!$J$6)</f>
        <v/>
      </c>
      <c r="C129" s="8" t="str">
        <f>IFERROR(VLOOKUP(D129,役職区分検出表!E:Q,13,FALSE),"")</f>
        <v/>
      </c>
      <c r="D129" s="8" t="str">
        <f>IF(学生団体構成員名簿!B139="","",学生団体構成員名簿!B139)</f>
        <v/>
      </c>
      <c r="E129" s="8" t="str">
        <f>IF(学生団体構成員名簿!C139="","",学生団体構成員名簿!C139)</f>
        <v/>
      </c>
    </row>
    <row r="130" spans="1:5">
      <c r="A130" s="8" t="str">
        <f t="shared" si="1"/>
        <v/>
      </c>
      <c r="B130" s="8" t="str">
        <f>IF(D130="","",学生団体役職者名簿!$J$6)</f>
        <v/>
      </c>
      <c r="C130" s="8" t="str">
        <f>IFERROR(VLOOKUP(D130,役職区分検出表!E:Q,13,FALSE),"")</f>
        <v/>
      </c>
      <c r="D130" s="8" t="str">
        <f>IF(学生団体構成員名簿!B140="","",学生団体構成員名簿!B140)</f>
        <v/>
      </c>
      <c r="E130" s="8" t="str">
        <f>IF(学生団体構成員名簿!C140="","",学生団体構成員名簿!C140)</f>
        <v/>
      </c>
    </row>
    <row r="131" spans="1:5">
      <c r="A131" s="8" t="str">
        <f t="shared" ref="A131:A194" si="2">IF(D131="","",2025)</f>
        <v/>
      </c>
      <c r="B131" s="8" t="str">
        <f>IF(D131="","",学生団体役職者名簿!$J$6)</f>
        <v/>
      </c>
      <c r="C131" s="8" t="str">
        <f>IFERROR(VLOOKUP(D131,役職区分検出表!E:Q,13,FALSE),"")</f>
        <v/>
      </c>
      <c r="D131" s="8" t="str">
        <f>IF(学生団体構成員名簿!B141="","",学生団体構成員名簿!B141)</f>
        <v/>
      </c>
      <c r="E131" s="8" t="str">
        <f>IF(学生団体構成員名簿!C141="","",学生団体構成員名簿!C141)</f>
        <v/>
      </c>
    </row>
    <row r="132" spans="1:5">
      <c r="A132" s="8" t="str">
        <f t="shared" si="2"/>
        <v/>
      </c>
      <c r="B132" s="8" t="str">
        <f>IF(D132="","",学生団体役職者名簿!$J$6)</f>
        <v/>
      </c>
      <c r="C132" s="8" t="str">
        <f>IFERROR(VLOOKUP(D132,役職区分検出表!E:Q,13,FALSE),"")</f>
        <v/>
      </c>
      <c r="D132" s="8" t="str">
        <f>IF(学生団体構成員名簿!B142="","",学生団体構成員名簿!B142)</f>
        <v/>
      </c>
      <c r="E132" s="8" t="str">
        <f>IF(学生団体構成員名簿!C142="","",学生団体構成員名簿!C142)</f>
        <v/>
      </c>
    </row>
    <row r="133" spans="1:5">
      <c r="A133" s="8" t="str">
        <f t="shared" si="2"/>
        <v/>
      </c>
      <c r="B133" s="8" t="str">
        <f>IF(D133="","",学生団体役職者名簿!$J$6)</f>
        <v/>
      </c>
      <c r="C133" s="8" t="str">
        <f>IFERROR(VLOOKUP(D133,役職区分検出表!E:Q,13,FALSE),"")</f>
        <v/>
      </c>
      <c r="D133" s="8" t="str">
        <f>IF(学生団体構成員名簿!B143="","",学生団体構成員名簿!B143)</f>
        <v/>
      </c>
      <c r="E133" s="8" t="str">
        <f>IF(学生団体構成員名簿!C143="","",学生団体構成員名簿!C143)</f>
        <v/>
      </c>
    </row>
    <row r="134" spans="1:5">
      <c r="A134" s="8" t="str">
        <f t="shared" si="2"/>
        <v/>
      </c>
      <c r="B134" s="8" t="str">
        <f>IF(D134="","",学生団体役職者名簿!$J$6)</f>
        <v/>
      </c>
      <c r="C134" s="8" t="str">
        <f>IFERROR(VLOOKUP(D134,役職区分検出表!E:Q,13,FALSE),"")</f>
        <v/>
      </c>
      <c r="D134" s="8" t="str">
        <f>IF(学生団体構成員名簿!B144="","",学生団体構成員名簿!B144)</f>
        <v/>
      </c>
      <c r="E134" s="8" t="str">
        <f>IF(学生団体構成員名簿!C144="","",学生団体構成員名簿!C144)</f>
        <v/>
      </c>
    </row>
    <row r="135" spans="1:5">
      <c r="A135" s="8" t="str">
        <f t="shared" si="2"/>
        <v/>
      </c>
      <c r="B135" s="8" t="str">
        <f>IF(D135="","",学生団体役職者名簿!$J$6)</f>
        <v/>
      </c>
      <c r="C135" s="8" t="str">
        <f>IFERROR(VLOOKUP(D135,役職区分検出表!E:Q,13,FALSE),"")</f>
        <v/>
      </c>
      <c r="D135" s="8" t="str">
        <f>IF(学生団体構成員名簿!B145="","",学生団体構成員名簿!B145)</f>
        <v/>
      </c>
      <c r="E135" s="8" t="str">
        <f>IF(学生団体構成員名簿!C145="","",学生団体構成員名簿!C145)</f>
        <v/>
      </c>
    </row>
    <row r="136" spans="1:5">
      <c r="A136" s="8" t="str">
        <f t="shared" si="2"/>
        <v/>
      </c>
      <c r="B136" s="8" t="str">
        <f>IF(D136="","",学生団体役職者名簿!$J$6)</f>
        <v/>
      </c>
      <c r="C136" s="8" t="str">
        <f>IFERROR(VLOOKUP(D136,役職区分検出表!E:Q,13,FALSE),"")</f>
        <v/>
      </c>
      <c r="D136" s="8" t="str">
        <f>IF(学生団体構成員名簿!B146="","",学生団体構成員名簿!B146)</f>
        <v/>
      </c>
      <c r="E136" s="8" t="str">
        <f>IF(学生団体構成員名簿!C146="","",学生団体構成員名簿!C146)</f>
        <v/>
      </c>
    </row>
    <row r="137" spans="1:5">
      <c r="A137" s="8" t="str">
        <f t="shared" si="2"/>
        <v/>
      </c>
      <c r="B137" s="8" t="str">
        <f>IF(D137="","",学生団体役職者名簿!$J$6)</f>
        <v/>
      </c>
      <c r="C137" s="8" t="str">
        <f>IFERROR(VLOOKUP(D137,役職区分検出表!E:Q,13,FALSE),"")</f>
        <v/>
      </c>
      <c r="D137" s="8" t="str">
        <f>IF(学生団体構成員名簿!B147="","",学生団体構成員名簿!B147)</f>
        <v/>
      </c>
      <c r="E137" s="8" t="str">
        <f>IF(学生団体構成員名簿!C147="","",学生団体構成員名簿!C147)</f>
        <v/>
      </c>
    </row>
    <row r="138" spans="1:5">
      <c r="A138" s="8" t="str">
        <f t="shared" si="2"/>
        <v/>
      </c>
      <c r="B138" s="8" t="str">
        <f>IF(D138="","",学生団体役職者名簿!$J$6)</f>
        <v/>
      </c>
      <c r="C138" s="8" t="str">
        <f>IFERROR(VLOOKUP(D138,役職区分検出表!E:Q,13,FALSE),"")</f>
        <v/>
      </c>
      <c r="D138" s="8" t="str">
        <f>IF(学生団体構成員名簿!B148="","",学生団体構成員名簿!B148)</f>
        <v/>
      </c>
      <c r="E138" s="8" t="str">
        <f>IF(学生団体構成員名簿!C148="","",学生団体構成員名簿!C148)</f>
        <v/>
      </c>
    </row>
    <row r="139" spans="1:5">
      <c r="A139" s="8" t="str">
        <f t="shared" si="2"/>
        <v/>
      </c>
      <c r="B139" s="8" t="str">
        <f>IF(D139="","",学生団体役職者名簿!$J$6)</f>
        <v/>
      </c>
      <c r="C139" s="8" t="str">
        <f>IFERROR(VLOOKUP(D139,役職区分検出表!E:Q,13,FALSE),"")</f>
        <v/>
      </c>
      <c r="D139" s="8" t="str">
        <f>IF(学生団体構成員名簿!B149="","",学生団体構成員名簿!B149)</f>
        <v/>
      </c>
      <c r="E139" s="8" t="str">
        <f>IF(学生団体構成員名簿!C149="","",学生団体構成員名簿!C149)</f>
        <v/>
      </c>
    </row>
    <row r="140" spans="1:5">
      <c r="A140" s="8" t="str">
        <f t="shared" si="2"/>
        <v/>
      </c>
      <c r="B140" s="8" t="str">
        <f>IF(D140="","",学生団体役職者名簿!$J$6)</f>
        <v/>
      </c>
      <c r="C140" s="8" t="str">
        <f>IFERROR(VLOOKUP(D140,役職区分検出表!E:Q,13,FALSE),"")</f>
        <v/>
      </c>
      <c r="D140" s="8" t="str">
        <f>IF(学生団体構成員名簿!B150="","",学生団体構成員名簿!B150)</f>
        <v/>
      </c>
      <c r="E140" s="8" t="str">
        <f>IF(学生団体構成員名簿!C150="","",学生団体構成員名簿!C150)</f>
        <v/>
      </c>
    </row>
    <row r="141" spans="1:5">
      <c r="A141" s="8" t="str">
        <f t="shared" si="2"/>
        <v/>
      </c>
      <c r="B141" s="8" t="str">
        <f>IF(D141="","",学生団体役職者名簿!$J$6)</f>
        <v/>
      </c>
      <c r="C141" s="8" t="str">
        <f>IFERROR(VLOOKUP(D141,役職区分検出表!E:Q,13,FALSE),"")</f>
        <v/>
      </c>
      <c r="D141" s="8" t="str">
        <f>IF(学生団体構成員名簿!B151="","",学生団体構成員名簿!B151)</f>
        <v/>
      </c>
      <c r="E141" s="8" t="str">
        <f>IF(学生団体構成員名簿!C151="","",学生団体構成員名簿!C151)</f>
        <v/>
      </c>
    </row>
    <row r="142" spans="1:5">
      <c r="A142" s="8" t="str">
        <f t="shared" si="2"/>
        <v/>
      </c>
      <c r="B142" s="8" t="str">
        <f>IF(D142="","",学生団体役職者名簿!$J$6)</f>
        <v/>
      </c>
      <c r="C142" s="8" t="str">
        <f>IFERROR(VLOOKUP(D142,役職区分検出表!E:Q,13,FALSE),"")</f>
        <v/>
      </c>
      <c r="D142" s="8" t="str">
        <f>IF(学生団体構成員名簿!B152="","",学生団体構成員名簿!B152)</f>
        <v/>
      </c>
      <c r="E142" s="8" t="str">
        <f>IF(学生団体構成員名簿!C152="","",学生団体構成員名簿!C152)</f>
        <v/>
      </c>
    </row>
    <row r="143" spans="1:5">
      <c r="A143" s="8" t="str">
        <f t="shared" si="2"/>
        <v/>
      </c>
      <c r="B143" s="8" t="str">
        <f>IF(D143="","",学生団体役職者名簿!$J$6)</f>
        <v/>
      </c>
      <c r="C143" s="8" t="str">
        <f>IFERROR(VLOOKUP(D143,役職区分検出表!E:Q,13,FALSE),"")</f>
        <v/>
      </c>
      <c r="D143" s="8" t="str">
        <f>IF(学生団体構成員名簿!B153="","",学生団体構成員名簿!B153)</f>
        <v/>
      </c>
      <c r="E143" s="8" t="str">
        <f>IF(学生団体構成員名簿!C153="","",学生団体構成員名簿!C153)</f>
        <v/>
      </c>
    </row>
    <row r="144" spans="1:5">
      <c r="A144" s="8" t="str">
        <f t="shared" si="2"/>
        <v/>
      </c>
      <c r="B144" s="8" t="str">
        <f>IF(D144="","",学生団体役職者名簿!$J$6)</f>
        <v/>
      </c>
      <c r="C144" s="8" t="str">
        <f>IFERROR(VLOOKUP(D144,役職区分検出表!E:Q,13,FALSE),"")</f>
        <v/>
      </c>
      <c r="D144" s="8" t="str">
        <f>IF(学生団体構成員名簿!B154="","",学生団体構成員名簿!B154)</f>
        <v/>
      </c>
      <c r="E144" s="8" t="str">
        <f>IF(学生団体構成員名簿!C154="","",学生団体構成員名簿!C154)</f>
        <v/>
      </c>
    </row>
    <row r="145" spans="1:5">
      <c r="A145" s="8" t="str">
        <f t="shared" si="2"/>
        <v/>
      </c>
      <c r="B145" s="8" t="str">
        <f>IF(D145="","",学生団体役職者名簿!$J$6)</f>
        <v/>
      </c>
      <c r="C145" s="8" t="str">
        <f>IFERROR(VLOOKUP(D145,役職区分検出表!E:Q,13,FALSE),"")</f>
        <v/>
      </c>
      <c r="D145" s="8" t="str">
        <f>IF(学生団体構成員名簿!B155="","",学生団体構成員名簿!B155)</f>
        <v/>
      </c>
      <c r="E145" s="8" t="str">
        <f>IF(学生団体構成員名簿!C155="","",学生団体構成員名簿!C155)</f>
        <v/>
      </c>
    </row>
    <row r="146" spans="1:5">
      <c r="A146" s="8" t="str">
        <f t="shared" si="2"/>
        <v/>
      </c>
      <c r="B146" s="8" t="str">
        <f>IF(D146="","",学生団体役職者名簿!$J$6)</f>
        <v/>
      </c>
      <c r="C146" s="8" t="str">
        <f>IFERROR(VLOOKUP(D146,役職区分検出表!E:Q,13,FALSE),"")</f>
        <v/>
      </c>
      <c r="D146" s="8" t="str">
        <f>IF(学生団体構成員名簿!B156="","",学生団体構成員名簿!B156)</f>
        <v/>
      </c>
      <c r="E146" s="8" t="str">
        <f>IF(学生団体構成員名簿!C156="","",学生団体構成員名簿!C156)</f>
        <v/>
      </c>
    </row>
    <row r="147" spans="1:5">
      <c r="A147" s="8" t="str">
        <f t="shared" si="2"/>
        <v/>
      </c>
      <c r="B147" s="8" t="str">
        <f>IF(D147="","",学生団体役職者名簿!$J$6)</f>
        <v/>
      </c>
      <c r="C147" s="8" t="str">
        <f>IFERROR(VLOOKUP(D147,役職区分検出表!E:Q,13,FALSE),"")</f>
        <v/>
      </c>
      <c r="D147" s="8" t="str">
        <f>IF(学生団体構成員名簿!B157="","",学生団体構成員名簿!B157)</f>
        <v/>
      </c>
      <c r="E147" s="8" t="str">
        <f>IF(学生団体構成員名簿!C157="","",学生団体構成員名簿!C157)</f>
        <v/>
      </c>
    </row>
    <row r="148" spans="1:5">
      <c r="A148" s="8" t="str">
        <f t="shared" si="2"/>
        <v/>
      </c>
      <c r="B148" s="8" t="str">
        <f>IF(D148="","",学生団体役職者名簿!$J$6)</f>
        <v/>
      </c>
      <c r="C148" s="8" t="str">
        <f>IFERROR(VLOOKUP(D148,役職区分検出表!E:Q,13,FALSE),"")</f>
        <v/>
      </c>
      <c r="D148" s="8" t="str">
        <f>IF(学生団体構成員名簿!B158="","",学生団体構成員名簿!B158)</f>
        <v/>
      </c>
      <c r="E148" s="8" t="str">
        <f>IF(学生団体構成員名簿!C158="","",学生団体構成員名簿!C158)</f>
        <v/>
      </c>
    </row>
    <row r="149" spans="1:5">
      <c r="A149" s="8" t="str">
        <f t="shared" si="2"/>
        <v/>
      </c>
      <c r="B149" s="8" t="str">
        <f>IF(D149="","",学生団体役職者名簿!$J$6)</f>
        <v/>
      </c>
      <c r="C149" s="8" t="str">
        <f>IFERROR(VLOOKUP(D149,役職区分検出表!E:Q,13,FALSE),"")</f>
        <v/>
      </c>
      <c r="D149" s="8" t="str">
        <f>IF(学生団体構成員名簿!B159="","",学生団体構成員名簿!B159)</f>
        <v/>
      </c>
      <c r="E149" s="8" t="str">
        <f>IF(学生団体構成員名簿!C159="","",学生団体構成員名簿!C159)</f>
        <v/>
      </c>
    </row>
    <row r="150" spans="1:5">
      <c r="A150" s="8" t="str">
        <f t="shared" si="2"/>
        <v/>
      </c>
      <c r="B150" s="8" t="str">
        <f>IF(D150="","",学生団体役職者名簿!$J$6)</f>
        <v/>
      </c>
      <c r="C150" s="8" t="str">
        <f>IFERROR(VLOOKUP(D150,役職区分検出表!E:Q,13,FALSE),"")</f>
        <v/>
      </c>
      <c r="D150" s="8" t="str">
        <f>IF(学生団体構成員名簿!B160="","",学生団体構成員名簿!B160)</f>
        <v/>
      </c>
      <c r="E150" s="8" t="str">
        <f>IF(学生団体構成員名簿!C160="","",学生団体構成員名簿!C160)</f>
        <v/>
      </c>
    </row>
    <row r="151" spans="1:5">
      <c r="A151" s="8" t="str">
        <f t="shared" si="2"/>
        <v/>
      </c>
      <c r="B151" s="8" t="str">
        <f>IF(D151="","",学生団体役職者名簿!$J$6)</f>
        <v/>
      </c>
      <c r="C151" s="8" t="str">
        <f>IFERROR(VLOOKUP(D151,役職区分検出表!E:Q,13,FALSE),"")</f>
        <v/>
      </c>
      <c r="D151" s="8" t="str">
        <f>IF(学生団体構成員名簿!B161="","",学生団体構成員名簿!B161)</f>
        <v/>
      </c>
      <c r="E151" s="8" t="str">
        <f>IF(学生団体構成員名簿!C161="","",学生団体構成員名簿!C161)</f>
        <v/>
      </c>
    </row>
    <row r="152" spans="1:5">
      <c r="A152" s="8" t="str">
        <f t="shared" si="2"/>
        <v/>
      </c>
      <c r="B152" s="8" t="str">
        <f>IF(D152="","",学生団体役職者名簿!$J$6)</f>
        <v/>
      </c>
      <c r="C152" s="8" t="str">
        <f>IFERROR(VLOOKUP(D152,役職区分検出表!E:Q,13,FALSE),"")</f>
        <v/>
      </c>
      <c r="D152" s="8" t="str">
        <f>IF(学生団体構成員名簿!B162="","",学生団体構成員名簿!B162)</f>
        <v/>
      </c>
      <c r="E152" s="8" t="str">
        <f>IF(学生団体構成員名簿!C162="","",学生団体構成員名簿!C162)</f>
        <v/>
      </c>
    </row>
    <row r="153" spans="1:5">
      <c r="A153" s="8" t="str">
        <f t="shared" si="2"/>
        <v/>
      </c>
      <c r="B153" s="8" t="str">
        <f>IF(D153="","",学生団体役職者名簿!$J$6)</f>
        <v/>
      </c>
      <c r="C153" s="8" t="str">
        <f>IFERROR(VLOOKUP(D153,役職区分検出表!E:Q,13,FALSE),"")</f>
        <v/>
      </c>
      <c r="D153" s="8" t="str">
        <f>IF(学生団体構成員名簿!B163="","",学生団体構成員名簿!B163)</f>
        <v/>
      </c>
      <c r="E153" s="8" t="str">
        <f>IF(学生団体構成員名簿!C163="","",学生団体構成員名簿!C163)</f>
        <v/>
      </c>
    </row>
    <row r="154" spans="1:5">
      <c r="A154" s="8" t="str">
        <f t="shared" si="2"/>
        <v/>
      </c>
      <c r="B154" s="8" t="str">
        <f>IF(D154="","",学生団体役職者名簿!$J$6)</f>
        <v/>
      </c>
      <c r="C154" s="8" t="str">
        <f>IFERROR(VLOOKUP(D154,役職区分検出表!E:Q,13,FALSE),"")</f>
        <v/>
      </c>
      <c r="D154" s="8" t="str">
        <f>IF(学生団体構成員名簿!B164="","",学生団体構成員名簿!B164)</f>
        <v/>
      </c>
      <c r="E154" s="8" t="str">
        <f>IF(学生団体構成員名簿!C164="","",学生団体構成員名簿!C164)</f>
        <v/>
      </c>
    </row>
    <row r="155" spans="1:5">
      <c r="A155" s="8" t="str">
        <f t="shared" si="2"/>
        <v/>
      </c>
      <c r="B155" s="8" t="str">
        <f>IF(D155="","",学生団体役職者名簿!$J$6)</f>
        <v/>
      </c>
      <c r="C155" s="8" t="str">
        <f>IFERROR(VLOOKUP(D155,役職区分検出表!E:Q,13,FALSE),"")</f>
        <v/>
      </c>
      <c r="D155" s="8" t="str">
        <f>IF(学生団体構成員名簿!B165="","",学生団体構成員名簿!B165)</f>
        <v/>
      </c>
      <c r="E155" s="8" t="str">
        <f>IF(学生団体構成員名簿!C165="","",学生団体構成員名簿!C165)</f>
        <v/>
      </c>
    </row>
    <row r="156" spans="1:5">
      <c r="A156" s="8" t="str">
        <f t="shared" si="2"/>
        <v/>
      </c>
      <c r="B156" s="8" t="str">
        <f>IF(D156="","",学生団体役職者名簿!$J$6)</f>
        <v/>
      </c>
      <c r="C156" s="8" t="str">
        <f>IFERROR(VLOOKUP(D156,役職区分検出表!E:Q,13,FALSE),"")</f>
        <v/>
      </c>
      <c r="D156" s="8" t="str">
        <f>IF(学生団体構成員名簿!B166="","",学生団体構成員名簿!B166)</f>
        <v/>
      </c>
      <c r="E156" s="8" t="str">
        <f>IF(学生団体構成員名簿!C166="","",学生団体構成員名簿!C166)</f>
        <v/>
      </c>
    </row>
    <row r="157" spans="1:5">
      <c r="A157" s="8" t="str">
        <f t="shared" si="2"/>
        <v/>
      </c>
      <c r="B157" s="8" t="str">
        <f>IF(D157="","",学生団体役職者名簿!$J$6)</f>
        <v/>
      </c>
      <c r="C157" s="8" t="str">
        <f>IFERROR(VLOOKUP(D157,役職区分検出表!E:Q,13,FALSE),"")</f>
        <v/>
      </c>
      <c r="D157" s="8" t="str">
        <f>IF(学生団体構成員名簿!B167="","",学生団体構成員名簿!B167)</f>
        <v/>
      </c>
      <c r="E157" s="8" t="str">
        <f>IF(学生団体構成員名簿!C167="","",学生団体構成員名簿!C167)</f>
        <v/>
      </c>
    </row>
    <row r="158" spans="1:5">
      <c r="A158" s="8" t="str">
        <f t="shared" si="2"/>
        <v/>
      </c>
      <c r="B158" s="8" t="str">
        <f>IF(D158="","",学生団体役職者名簿!$J$6)</f>
        <v/>
      </c>
      <c r="C158" s="8" t="str">
        <f>IFERROR(VLOOKUP(D158,役職区分検出表!E:Q,13,FALSE),"")</f>
        <v/>
      </c>
      <c r="D158" s="8" t="str">
        <f>IF(学生団体構成員名簿!B168="","",学生団体構成員名簿!B168)</f>
        <v/>
      </c>
      <c r="E158" s="8" t="str">
        <f>IF(学生団体構成員名簿!C168="","",学生団体構成員名簿!C168)</f>
        <v/>
      </c>
    </row>
    <row r="159" spans="1:5">
      <c r="A159" s="8" t="str">
        <f t="shared" si="2"/>
        <v/>
      </c>
      <c r="B159" s="8" t="str">
        <f>IF(D159="","",学生団体役職者名簿!$J$6)</f>
        <v/>
      </c>
      <c r="C159" s="8" t="str">
        <f>IFERROR(VLOOKUP(D159,役職区分検出表!E:Q,13,FALSE),"")</f>
        <v/>
      </c>
      <c r="D159" s="8" t="str">
        <f>IF(学生団体構成員名簿!B169="","",学生団体構成員名簿!B169)</f>
        <v/>
      </c>
      <c r="E159" s="8" t="str">
        <f>IF(学生団体構成員名簿!C169="","",学生団体構成員名簿!C169)</f>
        <v/>
      </c>
    </row>
    <row r="160" spans="1:5">
      <c r="A160" s="8" t="str">
        <f t="shared" si="2"/>
        <v/>
      </c>
      <c r="B160" s="8" t="str">
        <f>IF(D160="","",学生団体役職者名簿!$J$6)</f>
        <v/>
      </c>
      <c r="C160" s="8" t="str">
        <f>IFERROR(VLOOKUP(D160,役職区分検出表!E:Q,13,FALSE),"")</f>
        <v/>
      </c>
      <c r="D160" s="8" t="str">
        <f>IF(学生団体構成員名簿!B170="","",学生団体構成員名簿!B170)</f>
        <v/>
      </c>
      <c r="E160" s="8" t="str">
        <f>IF(学生団体構成員名簿!C170="","",学生団体構成員名簿!C170)</f>
        <v/>
      </c>
    </row>
    <row r="161" spans="1:5">
      <c r="A161" s="8" t="str">
        <f t="shared" si="2"/>
        <v/>
      </c>
      <c r="B161" s="8" t="str">
        <f>IF(D161="","",学生団体役職者名簿!$J$6)</f>
        <v/>
      </c>
      <c r="C161" s="8" t="str">
        <f>IFERROR(VLOOKUP(D161,役職区分検出表!E:Q,13,FALSE),"")</f>
        <v/>
      </c>
      <c r="D161" s="8" t="str">
        <f>IF(学生団体構成員名簿!B171="","",学生団体構成員名簿!B171)</f>
        <v/>
      </c>
      <c r="E161" s="8" t="str">
        <f>IF(学生団体構成員名簿!C171="","",学生団体構成員名簿!C171)</f>
        <v/>
      </c>
    </row>
    <row r="162" spans="1:5">
      <c r="A162" s="8" t="str">
        <f t="shared" si="2"/>
        <v/>
      </c>
      <c r="B162" s="8" t="str">
        <f>IF(D162="","",学生団体役職者名簿!$J$6)</f>
        <v/>
      </c>
      <c r="C162" s="8" t="str">
        <f>IFERROR(VLOOKUP(D162,役職区分検出表!E:Q,13,FALSE),"")</f>
        <v/>
      </c>
      <c r="D162" s="8" t="str">
        <f>IF(学生団体構成員名簿!B172="","",学生団体構成員名簿!B172)</f>
        <v/>
      </c>
      <c r="E162" s="8" t="str">
        <f>IF(学生団体構成員名簿!C172="","",学生団体構成員名簿!C172)</f>
        <v/>
      </c>
    </row>
    <row r="163" spans="1:5">
      <c r="A163" s="8" t="str">
        <f t="shared" si="2"/>
        <v/>
      </c>
      <c r="B163" s="8" t="str">
        <f>IF(D163="","",学生団体役職者名簿!$J$6)</f>
        <v/>
      </c>
      <c r="C163" s="8" t="str">
        <f>IFERROR(VLOOKUP(D163,役職区分検出表!E:Q,13,FALSE),"")</f>
        <v/>
      </c>
      <c r="D163" s="8" t="str">
        <f>IF(学生団体構成員名簿!B173="","",学生団体構成員名簿!B173)</f>
        <v/>
      </c>
      <c r="E163" s="8" t="str">
        <f>IF(学生団体構成員名簿!C173="","",学生団体構成員名簿!C173)</f>
        <v/>
      </c>
    </row>
    <row r="164" spans="1:5">
      <c r="A164" s="8" t="str">
        <f t="shared" si="2"/>
        <v/>
      </c>
      <c r="B164" s="8" t="str">
        <f>IF(D164="","",学生団体役職者名簿!$J$6)</f>
        <v/>
      </c>
      <c r="C164" s="8" t="str">
        <f>IFERROR(VLOOKUP(D164,役職区分検出表!E:Q,13,FALSE),"")</f>
        <v/>
      </c>
      <c r="D164" s="8" t="str">
        <f>IF(学生団体構成員名簿!B174="","",学生団体構成員名簿!B174)</f>
        <v/>
      </c>
      <c r="E164" s="8" t="str">
        <f>IF(学生団体構成員名簿!C174="","",学生団体構成員名簿!C174)</f>
        <v/>
      </c>
    </row>
    <row r="165" spans="1:5">
      <c r="A165" s="8" t="str">
        <f t="shared" si="2"/>
        <v/>
      </c>
      <c r="B165" s="8" t="str">
        <f>IF(D165="","",学生団体役職者名簿!$J$6)</f>
        <v/>
      </c>
      <c r="C165" s="8" t="str">
        <f>IFERROR(VLOOKUP(D165,役職区分検出表!E:Q,13,FALSE),"")</f>
        <v/>
      </c>
      <c r="D165" s="8" t="str">
        <f>IF(学生団体構成員名簿!B175="","",学生団体構成員名簿!B175)</f>
        <v/>
      </c>
      <c r="E165" s="8" t="str">
        <f>IF(学生団体構成員名簿!C175="","",学生団体構成員名簿!C175)</f>
        <v/>
      </c>
    </row>
    <row r="166" spans="1:5">
      <c r="A166" s="8" t="str">
        <f t="shared" si="2"/>
        <v/>
      </c>
      <c r="B166" s="8" t="str">
        <f>IF(D166="","",学生団体役職者名簿!$J$6)</f>
        <v/>
      </c>
      <c r="C166" s="8" t="str">
        <f>IFERROR(VLOOKUP(D166,役職区分検出表!E:Q,13,FALSE),"")</f>
        <v/>
      </c>
      <c r="D166" s="8" t="str">
        <f>IF(学生団体構成員名簿!B176="","",学生団体構成員名簿!B176)</f>
        <v/>
      </c>
      <c r="E166" s="8" t="str">
        <f>IF(学生団体構成員名簿!C176="","",学生団体構成員名簿!C176)</f>
        <v/>
      </c>
    </row>
    <row r="167" spans="1:5">
      <c r="A167" s="8" t="str">
        <f t="shared" si="2"/>
        <v/>
      </c>
      <c r="B167" s="8" t="str">
        <f>IF(D167="","",学生団体役職者名簿!$J$6)</f>
        <v/>
      </c>
      <c r="C167" s="8" t="str">
        <f>IFERROR(VLOOKUP(D167,役職区分検出表!E:Q,13,FALSE),"")</f>
        <v/>
      </c>
      <c r="D167" s="8" t="str">
        <f>IF(学生団体構成員名簿!B177="","",学生団体構成員名簿!B177)</f>
        <v/>
      </c>
      <c r="E167" s="8" t="str">
        <f>IF(学生団体構成員名簿!C177="","",学生団体構成員名簿!C177)</f>
        <v/>
      </c>
    </row>
    <row r="168" spans="1:5">
      <c r="A168" s="8" t="str">
        <f t="shared" si="2"/>
        <v/>
      </c>
      <c r="B168" s="8" t="str">
        <f>IF(D168="","",学生団体役職者名簿!$J$6)</f>
        <v/>
      </c>
      <c r="C168" s="8" t="str">
        <f>IFERROR(VLOOKUP(D168,役職区分検出表!E:Q,13,FALSE),"")</f>
        <v/>
      </c>
      <c r="D168" s="8" t="str">
        <f>IF(学生団体構成員名簿!B178="","",学生団体構成員名簿!B178)</f>
        <v/>
      </c>
      <c r="E168" s="8" t="str">
        <f>IF(学生団体構成員名簿!C178="","",学生団体構成員名簿!C178)</f>
        <v/>
      </c>
    </row>
    <row r="169" spans="1:5">
      <c r="A169" s="8" t="str">
        <f t="shared" si="2"/>
        <v/>
      </c>
      <c r="B169" s="8" t="str">
        <f>IF(D169="","",学生団体役職者名簿!$J$6)</f>
        <v/>
      </c>
      <c r="C169" s="8" t="str">
        <f>IFERROR(VLOOKUP(D169,役職区分検出表!E:Q,13,FALSE),"")</f>
        <v/>
      </c>
      <c r="D169" s="8" t="str">
        <f>IF(学生団体構成員名簿!B179="","",学生団体構成員名簿!B179)</f>
        <v/>
      </c>
      <c r="E169" s="8" t="str">
        <f>IF(学生団体構成員名簿!C179="","",学生団体構成員名簿!C179)</f>
        <v/>
      </c>
    </row>
    <row r="170" spans="1:5">
      <c r="A170" s="8" t="str">
        <f t="shared" si="2"/>
        <v/>
      </c>
      <c r="B170" s="8" t="str">
        <f>IF(D170="","",学生団体役職者名簿!$J$6)</f>
        <v/>
      </c>
      <c r="C170" s="8" t="str">
        <f>IFERROR(VLOOKUP(D170,役職区分検出表!E:Q,13,FALSE),"")</f>
        <v/>
      </c>
      <c r="D170" s="8" t="str">
        <f>IF(学生団体構成員名簿!B180="","",学生団体構成員名簿!B180)</f>
        <v/>
      </c>
      <c r="E170" s="8" t="str">
        <f>IF(学生団体構成員名簿!C180="","",学生団体構成員名簿!C180)</f>
        <v/>
      </c>
    </row>
    <row r="171" spans="1:5">
      <c r="A171" s="8" t="str">
        <f t="shared" si="2"/>
        <v/>
      </c>
      <c r="B171" s="8" t="str">
        <f>IF(D171="","",学生団体役職者名簿!$J$6)</f>
        <v/>
      </c>
      <c r="C171" s="8" t="str">
        <f>IFERROR(VLOOKUP(D171,役職区分検出表!E:Q,13,FALSE),"")</f>
        <v/>
      </c>
      <c r="D171" s="8" t="str">
        <f>IF(学生団体構成員名簿!B181="","",学生団体構成員名簿!B181)</f>
        <v/>
      </c>
      <c r="E171" s="8" t="str">
        <f>IF(学生団体構成員名簿!C181="","",学生団体構成員名簿!C181)</f>
        <v/>
      </c>
    </row>
    <row r="172" spans="1:5">
      <c r="A172" s="8" t="str">
        <f t="shared" si="2"/>
        <v/>
      </c>
      <c r="B172" s="8" t="str">
        <f>IF(D172="","",学生団体役職者名簿!$J$6)</f>
        <v/>
      </c>
      <c r="C172" s="8" t="str">
        <f>IFERROR(VLOOKUP(D172,役職区分検出表!E:Q,13,FALSE),"")</f>
        <v/>
      </c>
      <c r="D172" s="8" t="str">
        <f>IF(学生団体構成員名簿!B182="","",学生団体構成員名簿!B182)</f>
        <v/>
      </c>
      <c r="E172" s="8" t="str">
        <f>IF(学生団体構成員名簿!C182="","",学生団体構成員名簿!C182)</f>
        <v/>
      </c>
    </row>
    <row r="173" spans="1:5">
      <c r="A173" s="8" t="str">
        <f t="shared" si="2"/>
        <v/>
      </c>
      <c r="B173" s="8" t="str">
        <f>IF(D173="","",学生団体役職者名簿!$J$6)</f>
        <v/>
      </c>
      <c r="C173" s="8" t="str">
        <f>IFERROR(VLOOKUP(D173,役職区分検出表!E:Q,13,FALSE),"")</f>
        <v/>
      </c>
      <c r="D173" s="8" t="str">
        <f>IF(学生団体構成員名簿!B183="","",学生団体構成員名簿!B183)</f>
        <v/>
      </c>
      <c r="E173" s="8" t="str">
        <f>IF(学生団体構成員名簿!C183="","",学生団体構成員名簿!C183)</f>
        <v/>
      </c>
    </row>
    <row r="174" spans="1:5">
      <c r="A174" s="8" t="str">
        <f t="shared" si="2"/>
        <v/>
      </c>
      <c r="B174" s="8" t="str">
        <f>IF(D174="","",学生団体役職者名簿!$J$6)</f>
        <v/>
      </c>
      <c r="C174" s="8" t="str">
        <f>IFERROR(VLOOKUP(D174,役職区分検出表!E:Q,13,FALSE),"")</f>
        <v/>
      </c>
      <c r="D174" s="8" t="str">
        <f>IF(学生団体構成員名簿!B184="","",学生団体構成員名簿!B184)</f>
        <v/>
      </c>
      <c r="E174" s="8" t="str">
        <f>IF(学生団体構成員名簿!C184="","",学生団体構成員名簿!C184)</f>
        <v/>
      </c>
    </row>
    <row r="175" spans="1:5">
      <c r="A175" s="8" t="str">
        <f t="shared" si="2"/>
        <v/>
      </c>
      <c r="B175" s="8" t="str">
        <f>IF(D175="","",学生団体役職者名簿!$J$6)</f>
        <v/>
      </c>
      <c r="C175" s="8" t="str">
        <f>IFERROR(VLOOKUP(D175,役職区分検出表!E:Q,13,FALSE),"")</f>
        <v/>
      </c>
      <c r="D175" s="8" t="str">
        <f>IF(学生団体構成員名簿!B185="","",学生団体構成員名簿!B185)</f>
        <v/>
      </c>
      <c r="E175" s="8" t="str">
        <f>IF(学生団体構成員名簿!C185="","",学生団体構成員名簿!C185)</f>
        <v/>
      </c>
    </row>
    <row r="176" spans="1:5">
      <c r="A176" s="8" t="str">
        <f t="shared" si="2"/>
        <v/>
      </c>
      <c r="B176" s="8" t="str">
        <f>IF(D176="","",学生団体役職者名簿!$J$6)</f>
        <v/>
      </c>
      <c r="C176" s="8" t="str">
        <f>IFERROR(VLOOKUP(D176,役職区分検出表!E:Q,13,FALSE),"")</f>
        <v/>
      </c>
      <c r="D176" s="8" t="str">
        <f>IF(学生団体構成員名簿!B186="","",学生団体構成員名簿!B186)</f>
        <v/>
      </c>
      <c r="E176" s="8" t="str">
        <f>IF(学生団体構成員名簿!C186="","",学生団体構成員名簿!C186)</f>
        <v/>
      </c>
    </row>
    <row r="177" spans="1:5">
      <c r="A177" s="8" t="str">
        <f t="shared" si="2"/>
        <v/>
      </c>
      <c r="B177" s="8" t="str">
        <f>IF(D177="","",学生団体役職者名簿!$J$6)</f>
        <v/>
      </c>
      <c r="C177" s="8" t="str">
        <f>IFERROR(VLOOKUP(D177,役職区分検出表!E:Q,13,FALSE),"")</f>
        <v/>
      </c>
      <c r="D177" s="8" t="str">
        <f>IF(学生団体構成員名簿!B187="","",学生団体構成員名簿!B187)</f>
        <v/>
      </c>
      <c r="E177" s="8" t="str">
        <f>IF(学生団体構成員名簿!C187="","",学生団体構成員名簿!C187)</f>
        <v/>
      </c>
    </row>
    <row r="178" spans="1:5">
      <c r="A178" s="8" t="str">
        <f t="shared" si="2"/>
        <v/>
      </c>
      <c r="B178" s="8" t="str">
        <f>IF(D178="","",学生団体役職者名簿!$J$6)</f>
        <v/>
      </c>
      <c r="C178" s="8" t="str">
        <f>IFERROR(VLOOKUP(D178,役職区分検出表!E:Q,13,FALSE),"")</f>
        <v/>
      </c>
      <c r="D178" s="8" t="str">
        <f>IF(学生団体構成員名簿!B188="","",学生団体構成員名簿!B188)</f>
        <v/>
      </c>
      <c r="E178" s="8" t="str">
        <f>IF(学生団体構成員名簿!C188="","",学生団体構成員名簿!C188)</f>
        <v/>
      </c>
    </row>
    <row r="179" spans="1:5">
      <c r="A179" s="8" t="str">
        <f t="shared" si="2"/>
        <v/>
      </c>
      <c r="B179" s="8" t="str">
        <f>IF(D179="","",学生団体役職者名簿!$J$6)</f>
        <v/>
      </c>
      <c r="C179" s="8" t="str">
        <f>IFERROR(VLOOKUP(D179,役職区分検出表!E:Q,13,FALSE),"")</f>
        <v/>
      </c>
      <c r="D179" s="8" t="str">
        <f>IF(学生団体構成員名簿!B189="","",学生団体構成員名簿!B189)</f>
        <v/>
      </c>
      <c r="E179" s="8" t="str">
        <f>IF(学生団体構成員名簿!C189="","",学生団体構成員名簿!C189)</f>
        <v/>
      </c>
    </row>
    <row r="180" spans="1:5">
      <c r="A180" s="8" t="str">
        <f t="shared" si="2"/>
        <v/>
      </c>
      <c r="B180" s="8" t="str">
        <f>IF(D180="","",学生団体役職者名簿!$J$6)</f>
        <v/>
      </c>
      <c r="C180" s="8" t="str">
        <f>IFERROR(VLOOKUP(D180,役職区分検出表!E:Q,13,FALSE),"")</f>
        <v/>
      </c>
      <c r="D180" s="8" t="str">
        <f>IF(学生団体構成員名簿!B190="","",学生団体構成員名簿!B190)</f>
        <v/>
      </c>
      <c r="E180" s="8" t="str">
        <f>IF(学生団体構成員名簿!C190="","",学生団体構成員名簿!C190)</f>
        <v/>
      </c>
    </row>
    <row r="181" spans="1:5">
      <c r="A181" s="8" t="str">
        <f t="shared" si="2"/>
        <v/>
      </c>
      <c r="B181" s="8" t="str">
        <f>IF(D181="","",学生団体役職者名簿!$J$6)</f>
        <v/>
      </c>
      <c r="C181" s="8" t="str">
        <f>IFERROR(VLOOKUP(D181,役職区分検出表!E:Q,13,FALSE),"")</f>
        <v/>
      </c>
      <c r="D181" s="8" t="str">
        <f>IF(学生団体構成員名簿!B191="","",学生団体構成員名簿!B191)</f>
        <v/>
      </c>
      <c r="E181" s="8" t="str">
        <f>IF(学生団体構成員名簿!C191="","",学生団体構成員名簿!C191)</f>
        <v/>
      </c>
    </row>
    <row r="182" spans="1:5">
      <c r="A182" s="8" t="str">
        <f t="shared" si="2"/>
        <v/>
      </c>
      <c r="B182" s="8" t="str">
        <f>IF(D182="","",学生団体役職者名簿!$J$6)</f>
        <v/>
      </c>
      <c r="C182" s="8" t="str">
        <f>IFERROR(VLOOKUP(D182,役職区分検出表!E:Q,13,FALSE),"")</f>
        <v/>
      </c>
      <c r="D182" s="8" t="str">
        <f>IF(学生団体構成員名簿!B192="","",学生団体構成員名簿!B192)</f>
        <v/>
      </c>
      <c r="E182" s="8" t="str">
        <f>IF(学生団体構成員名簿!C192="","",学生団体構成員名簿!C192)</f>
        <v/>
      </c>
    </row>
    <row r="183" spans="1:5">
      <c r="A183" s="8" t="str">
        <f t="shared" si="2"/>
        <v/>
      </c>
      <c r="B183" s="8" t="str">
        <f>IF(D183="","",学生団体役職者名簿!$J$6)</f>
        <v/>
      </c>
      <c r="C183" s="8" t="str">
        <f>IFERROR(VLOOKUP(D183,役職区分検出表!E:Q,13,FALSE),"")</f>
        <v/>
      </c>
      <c r="D183" s="8" t="str">
        <f>IF(学生団体構成員名簿!B193="","",学生団体構成員名簿!B193)</f>
        <v/>
      </c>
      <c r="E183" s="8" t="str">
        <f>IF(学生団体構成員名簿!C193="","",学生団体構成員名簿!C193)</f>
        <v/>
      </c>
    </row>
    <row r="184" spans="1:5">
      <c r="A184" s="8" t="str">
        <f t="shared" si="2"/>
        <v/>
      </c>
      <c r="B184" s="8" t="str">
        <f>IF(D184="","",学生団体役職者名簿!$J$6)</f>
        <v/>
      </c>
      <c r="C184" s="8" t="str">
        <f>IFERROR(VLOOKUP(D184,役職区分検出表!E:Q,13,FALSE),"")</f>
        <v/>
      </c>
      <c r="D184" s="8" t="str">
        <f>IF(学生団体構成員名簿!B194="","",学生団体構成員名簿!B194)</f>
        <v/>
      </c>
      <c r="E184" s="8" t="str">
        <f>IF(学生団体構成員名簿!C194="","",学生団体構成員名簿!C194)</f>
        <v/>
      </c>
    </row>
    <row r="185" spans="1:5">
      <c r="A185" s="8" t="str">
        <f t="shared" si="2"/>
        <v/>
      </c>
      <c r="B185" s="8" t="str">
        <f>IF(D185="","",学生団体役職者名簿!$J$6)</f>
        <v/>
      </c>
      <c r="C185" s="8" t="str">
        <f>IFERROR(VLOOKUP(D185,役職区分検出表!E:Q,13,FALSE),"")</f>
        <v/>
      </c>
      <c r="D185" s="8" t="str">
        <f>IF(学生団体構成員名簿!B195="","",学生団体構成員名簿!B195)</f>
        <v/>
      </c>
      <c r="E185" s="8" t="str">
        <f>IF(学生団体構成員名簿!C195="","",学生団体構成員名簿!C195)</f>
        <v/>
      </c>
    </row>
    <row r="186" spans="1:5">
      <c r="A186" s="8" t="str">
        <f t="shared" si="2"/>
        <v/>
      </c>
      <c r="B186" s="8" t="str">
        <f>IF(D186="","",学生団体役職者名簿!$J$6)</f>
        <v/>
      </c>
      <c r="C186" s="8" t="str">
        <f>IFERROR(VLOOKUP(D186,役職区分検出表!E:Q,13,FALSE),"")</f>
        <v/>
      </c>
      <c r="D186" s="8" t="str">
        <f>IF(学生団体構成員名簿!B196="","",学生団体構成員名簿!B196)</f>
        <v/>
      </c>
      <c r="E186" s="8" t="str">
        <f>IF(学生団体構成員名簿!C196="","",学生団体構成員名簿!C196)</f>
        <v/>
      </c>
    </row>
    <row r="187" spans="1:5">
      <c r="A187" s="8" t="str">
        <f t="shared" si="2"/>
        <v/>
      </c>
      <c r="B187" s="8" t="str">
        <f>IF(D187="","",学生団体役職者名簿!$J$6)</f>
        <v/>
      </c>
      <c r="C187" s="8" t="str">
        <f>IFERROR(VLOOKUP(D187,役職区分検出表!E:Q,13,FALSE),"")</f>
        <v/>
      </c>
      <c r="D187" s="8" t="str">
        <f>IF(学生団体構成員名簿!B197="","",学生団体構成員名簿!B197)</f>
        <v/>
      </c>
      <c r="E187" s="8" t="str">
        <f>IF(学生団体構成員名簿!C197="","",学生団体構成員名簿!C197)</f>
        <v/>
      </c>
    </row>
    <row r="188" spans="1:5">
      <c r="A188" s="8" t="str">
        <f t="shared" si="2"/>
        <v/>
      </c>
      <c r="B188" s="8" t="str">
        <f>IF(D188="","",学生団体役職者名簿!$J$6)</f>
        <v/>
      </c>
      <c r="C188" s="8" t="str">
        <f>IFERROR(VLOOKUP(D188,役職区分検出表!E:Q,13,FALSE),"")</f>
        <v/>
      </c>
      <c r="D188" s="8" t="str">
        <f>IF(学生団体構成員名簿!B198="","",学生団体構成員名簿!B198)</f>
        <v/>
      </c>
      <c r="E188" s="8" t="str">
        <f>IF(学生団体構成員名簿!C198="","",学生団体構成員名簿!C198)</f>
        <v/>
      </c>
    </row>
    <row r="189" spans="1:5">
      <c r="A189" s="8" t="str">
        <f t="shared" si="2"/>
        <v/>
      </c>
      <c r="B189" s="8" t="str">
        <f>IF(D189="","",学生団体役職者名簿!$J$6)</f>
        <v/>
      </c>
      <c r="C189" s="8" t="str">
        <f>IFERROR(VLOOKUP(D189,役職区分検出表!E:Q,13,FALSE),"")</f>
        <v/>
      </c>
      <c r="D189" s="8" t="str">
        <f>IF(学生団体構成員名簿!B199="","",学生団体構成員名簿!B199)</f>
        <v/>
      </c>
      <c r="E189" s="8" t="str">
        <f>IF(学生団体構成員名簿!C199="","",学生団体構成員名簿!C199)</f>
        <v/>
      </c>
    </row>
    <row r="190" spans="1:5">
      <c r="A190" s="8" t="str">
        <f t="shared" si="2"/>
        <v/>
      </c>
      <c r="B190" s="8" t="str">
        <f>IF(D190="","",学生団体役職者名簿!$J$6)</f>
        <v/>
      </c>
      <c r="C190" s="8" t="str">
        <f>IFERROR(VLOOKUP(D190,役職区分検出表!E:Q,13,FALSE),"")</f>
        <v/>
      </c>
      <c r="D190" s="8" t="str">
        <f>IF(学生団体構成員名簿!B200="","",学生団体構成員名簿!B200)</f>
        <v/>
      </c>
      <c r="E190" s="8" t="str">
        <f>IF(学生団体構成員名簿!C200="","",学生団体構成員名簿!C200)</f>
        <v/>
      </c>
    </row>
    <row r="191" spans="1:5">
      <c r="A191" s="8" t="str">
        <f t="shared" si="2"/>
        <v/>
      </c>
      <c r="B191" s="8" t="str">
        <f>IF(D191="","",学生団体役職者名簿!$J$6)</f>
        <v/>
      </c>
      <c r="C191" s="8" t="str">
        <f>IFERROR(VLOOKUP(D191,役職区分検出表!E:Q,13,FALSE),"")</f>
        <v/>
      </c>
      <c r="D191" s="8" t="str">
        <f>IF(学生団体構成員名簿!B201="","",学生団体構成員名簿!B201)</f>
        <v/>
      </c>
      <c r="E191" s="8" t="str">
        <f>IF(学生団体構成員名簿!C201="","",学生団体構成員名簿!C201)</f>
        <v/>
      </c>
    </row>
    <row r="192" spans="1:5">
      <c r="A192" s="8" t="str">
        <f t="shared" si="2"/>
        <v/>
      </c>
      <c r="B192" s="8" t="str">
        <f>IF(D192="","",学生団体役職者名簿!$J$6)</f>
        <v/>
      </c>
      <c r="C192" s="8" t="str">
        <f>IFERROR(VLOOKUP(D192,役職区分検出表!E:Q,13,FALSE),"")</f>
        <v/>
      </c>
      <c r="D192" s="8" t="str">
        <f>IF(学生団体構成員名簿!B202="","",学生団体構成員名簿!B202)</f>
        <v/>
      </c>
      <c r="E192" s="8" t="str">
        <f>IF(学生団体構成員名簿!C202="","",学生団体構成員名簿!C202)</f>
        <v/>
      </c>
    </row>
    <row r="193" spans="1:5">
      <c r="A193" s="8" t="str">
        <f t="shared" si="2"/>
        <v/>
      </c>
      <c r="B193" s="8" t="str">
        <f>IF(D193="","",学生団体役職者名簿!$J$6)</f>
        <v/>
      </c>
      <c r="C193" s="8" t="str">
        <f>IFERROR(VLOOKUP(D193,役職区分検出表!E:Q,13,FALSE),"")</f>
        <v/>
      </c>
      <c r="D193" s="8" t="str">
        <f>IF(学生団体構成員名簿!B203="","",学生団体構成員名簿!B203)</f>
        <v/>
      </c>
      <c r="E193" s="8" t="str">
        <f>IF(学生団体構成員名簿!C203="","",学生団体構成員名簿!C203)</f>
        <v/>
      </c>
    </row>
    <row r="194" spans="1:5">
      <c r="A194" s="8" t="str">
        <f t="shared" si="2"/>
        <v/>
      </c>
      <c r="B194" s="8" t="str">
        <f>IF(D194="","",学生団体役職者名簿!$J$6)</f>
        <v/>
      </c>
      <c r="C194" s="8" t="str">
        <f>IFERROR(VLOOKUP(D194,役職区分検出表!E:Q,13,FALSE),"")</f>
        <v/>
      </c>
      <c r="D194" s="8" t="str">
        <f>IF(学生団体構成員名簿!B204="","",学生団体構成員名簿!B204)</f>
        <v/>
      </c>
      <c r="E194" s="8" t="str">
        <f>IF(学生団体構成員名簿!C204="","",学生団体構成員名簿!C204)</f>
        <v/>
      </c>
    </row>
    <row r="195" spans="1:5">
      <c r="A195" s="8" t="str">
        <f t="shared" ref="A195:A201" si="3">IF(D195="","",2025)</f>
        <v/>
      </c>
      <c r="B195" s="8" t="str">
        <f>IF(D195="","",学生団体役職者名簿!$J$6)</f>
        <v/>
      </c>
      <c r="C195" s="8" t="str">
        <f>IFERROR(VLOOKUP(D195,役職区分検出表!E:Q,13,FALSE),"")</f>
        <v/>
      </c>
      <c r="D195" s="8" t="str">
        <f>IF(学生団体構成員名簿!B205="","",学生団体構成員名簿!B205)</f>
        <v/>
      </c>
      <c r="E195" s="8" t="str">
        <f>IF(学生団体構成員名簿!C205="","",学生団体構成員名簿!C205)</f>
        <v/>
      </c>
    </row>
    <row r="196" spans="1:5">
      <c r="A196" s="8" t="str">
        <f t="shared" si="3"/>
        <v/>
      </c>
      <c r="B196" s="8" t="str">
        <f>IF(D196="","",学生団体役職者名簿!$J$6)</f>
        <v/>
      </c>
      <c r="C196" s="8" t="str">
        <f>IFERROR(VLOOKUP(D196,役職区分検出表!E:Q,13,FALSE),"")</f>
        <v/>
      </c>
      <c r="D196" s="8" t="str">
        <f>IF(学生団体構成員名簿!B206="","",学生団体構成員名簿!B206)</f>
        <v/>
      </c>
      <c r="E196" s="8" t="str">
        <f>IF(学生団体構成員名簿!C206="","",学生団体構成員名簿!C206)</f>
        <v/>
      </c>
    </row>
    <row r="197" spans="1:5">
      <c r="A197" s="8" t="str">
        <f t="shared" si="3"/>
        <v/>
      </c>
      <c r="B197" s="8" t="str">
        <f>IF(D197="","",学生団体役職者名簿!$J$6)</f>
        <v/>
      </c>
      <c r="C197" s="8" t="str">
        <f>IFERROR(VLOOKUP(D197,役職区分検出表!E:Q,13,FALSE),"")</f>
        <v/>
      </c>
      <c r="D197" s="8" t="str">
        <f>IF(学生団体構成員名簿!B207="","",学生団体構成員名簿!B207)</f>
        <v/>
      </c>
      <c r="E197" s="8" t="str">
        <f>IF(学生団体構成員名簿!C207="","",学生団体構成員名簿!C207)</f>
        <v/>
      </c>
    </row>
    <row r="198" spans="1:5">
      <c r="A198" s="8" t="str">
        <f t="shared" si="3"/>
        <v/>
      </c>
      <c r="B198" s="8" t="str">
        <f>IF(D198="","",学生団体役職者名簿!$J$6)</f>
        <v/>
      </c>
      <c r="C198" s="8" t="str">
        <f>IFERROR(VLOOKUP(D198,役職区分検出表!E:Q,13,FALSE),"")</f>
        <v/>
      </c>
      <c r="D198" s="8" t="str">
        <f>IF(学生団体構成員名簿!B208="","",学生団体構成員名簿!B208)</f>
        <v/>
      </c>
      <c r="E198" s="8" t="str">
        <f>IF(学生団体構成員名簿!C208="","",学生団体構成員名簿!C208)</f>
        <v/>
      </c>
    </row>
    <row r="199" spans="1:5">
      <c r="A199" s="8" t="str">
        <f t="shared" si="3"/>
        <v/>
      </c>
      <c r="B199" s="8" t="str">
        <f>IF(D199="","",学生団体役職者名簿!$J$6)</f>
        <v/>
      </c>
      <c r="C199" s="8" t="str">
        <f>IFERROR(VLOOKUP(D199,役職区分検出表!E:Q,13,FALSE),"")</f>
        <v/>
      </c>
      <c r="D199" s="8" t="str">
        <f>IF(学生団体構成員名簿!B209="","",学生団体構成員名簿!B209)</f>
        <v/>
      </c>
      <c r="E199" s="8" t="str">
        <f>IF(学生団体構成員名簿!C209="","",学生団体構成員名簿!C209)</f>
        <v/>
      </c>
    </row>
    <row r="200" spans="1:5">
      <c r="A200" s="8" t="str">
        <f t="shared" si="3"/>
        <v/>
      </c>
      <c r="B200" s="8" t="str">
        <f>IF(D200="","",学生団体役職者名簿!$J$6)</f>
        <v/>
      </c>
      <c r="C200" s="8" t="str">
        <f>IFERROR(VLOOKUP(D200,役職区分検出表!E:Q,13,FALSE),"")</f>
        <v/>
      </c>
      <c r="D200" s="8" t="str">
        <f>IF(学生団体構成員名簿!B210="","",学生団体構成員名簿!B210)</f>
        <v/>
      </c>
      <c r="E200" s="8" t="str">
        <f>IF(学生団体構成員名簿!C210="","",学生団体構成員名簿!C210)</f>
        <v/>
      </c>
    </row>
    <row r="201" spans="1:5">
      <c r="A201" s="8" t="str">
        <f t="shared" si="3"/>
        <v/>
      </c>
      <c r="B201" s="8" t="str">
        <f>IF(D201="","",学生団体役職者名簿!$J$6)</f>
        <v/>
      </c>
      <c r="C201" s="8" t="str">
        <f>IFERROR(VLOOKUP(D201,役職区分検出表!E:Q,13,FALSE),"")</f>
        <v/>
      </c>
      <c r="D201" s="8" t="str">
        <f>IF(学生団体構成員名簿!B211="","",学生団体構成員名簿!B211)</f>
        <v/>
      </c>
      <c r="E201" s="8" t="str">
        <f>IF(学生団体構成員名簿!C211="","",学生団体構成員名簿!C211)</f>
        <v/>
      </c>
    </row>
  </sheetData>
  <sheetProtection algorithmName="SHA-512" hashValue="SQESYahGmBYg/HSRE5am1eZJKMWnk90OcuNtwSO19vchSlVBgKhdrcI5ZdaaaFADUV1s4SOv/GfBqU++fZ/Cnw==" saltValue="BfJ1VsWudp6yRoqzv7nW4Q==" spinCount="100000" sheet="1" objects="1" scenarios="1"/>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262"/>
  <sheetViews>
    <sheetView zoomScaleNormal="100" workbookViewId="0">
      <pane ySplit="1" topLeftCell="A205" activePane="bottomLeft" state="frozen"/>
      <selection activeCell="F8" sqref="F8"/>
      <selection pane="bottomLeft" activeCell="A197" sqref="A197"/>
    </sheetView>
  </sheetViews>
  <sheetFormatPr defaultColWidth="8.625" defaultRowHeight="20.100000000000001" customHeight="1"/>
  <cols>
    <col min="1" max="1" width="42.75" style="10" customWidth="1"/>
    <col min="2" max="2" width="11.375" style="1" customWidth="1"/>
    <col min="3" max="16384" width="8.625" style="1"/>
  </cols>
  <sheetData>
    <row r="1" spans="1:2" ht="20.100000000000001" customHeight="1">
      <c r="A1" s="88" t="s">
        <v>0</v>
      </c>
      <c r="B1" s="89" t="s">
        <v>1</v>
      </c>
    </row>
    <row r="2" spans="1:2" ht="20.100000000000001" customHeight="1">
      <c r="A2" s="3" t="s">
        <v>423</v>
      </c>
      <c r="B2" s="3" t="s">
        <v>424</v>
      </c>
    </row>
    <row r="3" spans="1:2" ht="20.100000000000001" customHeight="1">
      <c r="A3" s="3" t="s">
        <v>425</v>
      </c>
      <c r="B3" s="3" t="s">
        <v>426</v>
      </c>
    </row>
    <row r="4" spans="1:2" ht="20.100000000000001" customHeight="1">
      <c r="A4" s="3" t="s">
        <v>2</v>
      </c>
      <c r="B4" s="3" t="s">
        <v>427</v>
      </c>
    </row>
    <row r="5" spans="1:2" ht="20.100000000000001" customHeight="1">
      <c r="A5" s="3" t="s">
        <v>428</v>
      </c>
      <c r="B5" s="3" t="s">
        <v>429</v>
      </c>
    </row>
    <row r="6" spans="1:2" ht="20.100000000000001" customHeight="1">
      <c r="A6" s="3" t="s">
        <v>3</v>
      </c>
      <c r="B6" s="3" t="s">
        <v>430</v>
      </c>
    </row>
    <row r="7" spans="1:2" ht="20.100000000000001" customHeight="1">
      <c r="A7" s="3" t="s">
        <v>431</v>
      </c>
      <c r="B7" s="3" t="s">
        <v>432</v>
      </c>
    </row>
    <row r="8" spans="1:2" ht="20.100000000000001" customHeight="1">
      <c r="A8" s="3" t="s">
        <v>433</v>
      </c>
      <c r="B8" s="3" t="s">
        <v>434</v>
      </c>
    </row>
    <row r="9" spans="1:2" ht="20.100000000000001" customHeight="1">
      <c r="A9" s="3" t="s">
        <v>4</v>
      </c>
      <c r="B9" s="3" t="s">
        <v>435</v>
      </c>
    </row>
    <row r="10" spans="1:2" ht="20.100000000000001" customHeight="1">
      <c r="A10" s="3" t="s">
        <v>436</v>
      </c>
      <c r="B10" s="3" t="s">
        <v>437</v>
      </c>
    </row>
    <row r="11" spans="1:2" ht="20.100000000000001" customHeight="1">
      <c r="A11" s="3" t="s">
        <v>438</v>
      </c>
      <c r="B11" s="3" t="s">
        <v>439</v>
      </c>
    </row>
    <row r="12" spans="1:2" ht="20.100000000000001" customHeight="1">
      <c r="A12" s="3" t="s">
        <v>440</v>
      </c>
      <c r="B12" s="3" t="s">
        <v>441</v>
      </c>
    </row>
    <row r="13" spans="1:2" ht="20.100000000000001" customHeight="1">
      <c r="A13" s="3" t="s">
        <v>5</v>
      </c>
      <c r="B13" s="3" t="s">
        <v>442</v>
      </c>
    </row>
    <row r="14" spans="1:2" ht="19.5" customHeight="1">
      <c r="A14" s="3" t="s">
        <v>443</v>
      </c>
      <c r="B14" s="3" t="s">
        <v>444</v>
      </c>
    </row>
    <row r="15" spans="1:2" ht="20.100000000000001" customHeight="1">
      <c r="A15" s="3" t="s">
        <v>6</v>
      </c>
      <c r="B15" s="3" t="s">
        <v>445</v>
      </c>
    </row>
    <row r="16" spans="1:2" ht="20.100000000000001" customHeight="1">
      <c r="A16" s="3" t="s">
        <v>7</v>
      </c>
      <c r="B16" s="3" t="s">
        <v>446</v>
      </c>
    </row>
    <row r="17" spans="1:2" ht="20.100000000000001" customHeight="1">
      <c r="A17" s="3" t="s">
        <v>447</v>
      </c>
      <c r="B17" s="3" t="s">
        <v>448</v>
      </c>
    </row>
    <row r="18" spans="1:2" ht="20.100000000000001" customHeight="1">
      <c r="A18" s="3" t="s">
        <v>449</v>
      </c>
      <c r="B18" s="3" t="s">
        <v>450</v>
      </c>
    </row>
    <row r="19" spans="1:2" ht="20.100000000000001" customHeight="1">
      <c r="A19" s="3" t="s">
        <v>8</v>
      </c>
      <c r="B19" s="3" t="s">
        <v>451</v>
      </c>
    </row>
    <row r="20" spans="1:2" ht="20.100000000000001" customHeight="1">
      <c r="A20" s="3" t="s">
        <v>452</v>
      </c>
      <c r="B20" s="3" t="s">
        <v>453</v>
      </c>
    </row>
    <row r="21" spans="1:2" ht="20.100000000000001" customHeight="1">
      <c r="A21" s="3" t="s">
        <v>454</v>
      </c>
      <c r="B21" s="3" t="s">
        <v>455</v>
      </c>
    </row>
    <row r="22" spans="1:2" ht="20.100000000000001" customHeight="1">
      <c r="A22" s="3" t="s">
        <v>456</v>
      </c>
      <c r="B22" s="3" t="s">
        <v>457</v>
      </c>
    </row>
    <row r="23" spans="1:2" ht="20.100000000000001" customHeight="1">
      <c r="A23" s="3" t="s">
        <v>458</v>
      </c>
      <c r="B23" s="3" t="s">
        <v>459</v>
      </c>
    </row>
    <row r="24" spans="1:2" ht="20.100000000000001" customHeight="1">
      <c r="A24" s="3" t="s">
        <v>9</v>
      </c>
      <c r="B24" s="3" t="s">
        <v>460</v>
      </c>
    </row>
    <row r="25" spans="1:2" ht="20.100000000000001" customHeight="1">
      <c r="A25" s="3" t="s">
        <v>10</v>
      </c>
      <c r="B25" s="3" t="s">
        <v>461</v>
      </c>
    </row>
    <row r="26" spans="1:2" ht="20.100000000000001" customHeight="1">
      <c r="A26" s="3" t="s">
        <v>462</v>
      </c>
      <c r="B26" s="3" t="s">
        <v>463</v>
      </c>
    </row>
    <row r="27" spans="1:2" ht="20.100000000000001" customHeight="1">
      <c r="A27" s="3" t="s">
        <v>464</v>
      </c>
      <c r="B27" s="3" t="s">
        <v>465</v>
      </c>
    </row>
    <row r="28" spans="1:2" ht="24.75" customHeight="1">
      <c r="A28" s="3" t="s">
        <v>466</v>
      </c>
      <c r="B28" s="3" t="s">
        <v>467</v>
      </c>
    </row>
    <row r="29" spans="1:2" ht="20.100000000000001" customHeight="1">
      <c r="A29" s="3" t="s">
        <v>468</v>
      </c>
      <c r="B29" s="3" t="s">
        <v>469</v>
      </c>
    </row>
    <row r="30" spans="1:2" ht="24.75" customHeight="1">
      <c r="A30" s="3" t="s">
        <v>11</v>
      </c>
      <c r="B30" s="3" t="s">
        <v>470</v>
      </c>
    </row>
    <row r="31" spans="1:2" ht="20.100000000000001" customHeight="1">
      <c r="A31" s="3" t="s">
        <v>471</v>
      </c>
      <c r="B31" s="3" t="s">
        <v>472</v>
      </c>
    </row>
    <row r="32" spans="1:2" ht="20.100000000000001" customHeight="1">
      <c r="A32" s="3" t="s">
        <v>12</v>
      </c>
      <c r="B32" s="3" t="s">
        <v>473</v>
      </c>
    </row>
    <row r="33" spans="1:2" ht="20.100000000000001" customHeight="1">
      <c r="A33" s="3" t="s">
        <v>474</v>
      </c>
      <c r="B33" s="3" t="s">
        <v>475</v>
      </c>
    </row>
    <row r="34" spans="1:2" ht="20.100000000000001" customHeight="1">
      <c r="A34" s="3" t="s">
        <v>476</v>
      </c>
      <c r="B34" s="3" t="s">
        <v>477</v>
      </c>
    </row>
    <row r="35" spans="1:2" ht="27.75" customHeight="1">
      <c r="A35" s="3" t="s">
        <v>478</v>
      </c>
      <c r="B35" s="85" t="s">
        <v>479</v>
      </c>
    </row>
    <row r="36" spans="1:2" ht="20.100000000000001" customHeight="1">
      <c r="A36" s="3" t="s">
        <v>480</v>
      </c>
      <c r="B36" s="85" t="s">
        <v>481</v>
      </c>
    </row>
    <row r="37" spans="1:2" ht="20.100000000000001" customHeight="1">
      <c r="A37" s="3" t="s">
        <v>482</v>
      </c>
      <c r="B37" s="85" t="s">
        <v>483</v>
      </c>
    </row>
    <row r="38" spans="1:2" ht="20.100000000000001" customHeight="1">
      <c r="A38" s="3" t="s">
        <v>783</v>
      </c>
      <c r="B38" s="85" t="s">
        <v>779</v>
      </c>
    </row>
    <row r="39" spans="1:2" ht="20.100000000000001" customHeight="1">
      <c r="A39" s="3" t="s">
        <v>784</v>
      </c>
      <c r="B39" s="85" t="s">
        <v>780</v>
      </c>
    </row>
    <row r="40" spans="1:2" ht="20.100000000000001" customHeight="1">
      <c r="A40" s="3" t="s">
        <v>785</v>
      </c>
      <c r="B40" s="85" t="s">
        <v>781</v>
      </c>
    </row>
    <row r="41" spans="1:2" ht="20.100000000000001" customHeight="1">
      <c r="A41" s="3" t="s">
        <v>786</v>
      </c>
      <c r="B41" s="85" t="s">
        <v>782</v>
      </c>
    </row>
    <row r="42" spans="1:2" ht="20.100000000000001" customHeight="1">
      <c r="A42" s="3" t="s">
        <v>484</v>
      </c>
      <c r="B42" s="3" t="s">
        <v>485</v>
      </c>
    </row>
    <row r="43" spans="1:2" ht="20.100000000000001" customHeight="1">
      <c r="A43" s="3" t="s">
        <v>13</v>
      </c>
      <c r="B43" s="3" t="s">
        <v>486</v>
      </c>
    </row>
    <row r="44" spans="1:2" ht="20.100000000000001" customHeight="1">
      <c r="A44" s="3" t="s">
        <v>487</v>
      </c>
      <c r="B44" s="3" t="s">
        <v>488</v>
      </c>
    </row>
    <row r="45" spans="1:2" ht="20.100000000000001" customHeight="1">
      <c r="A45" s="3" t="s">
        <v>489</v>
      </c>
      <c r="B45" s="3" t="s">
        <v>490</v>
      </c>
    </row>
    <row r="46" spans="1:2" ht="20.100000000000001" customHeight="1">
      <c r="A46" s="3" t="s">
        <v>491</v>
      </c>
      <c r="B46" s="3" t="s">
        <v>492</v>
      </c>
    </row>
    <row r="47" spans="1:2" ht="20.100000000000001" customHeight="1">
      <c r="A47" s="3" t="s">
        <v>493</v>
      </c>
      <c r="B47" s="3" t="s">
        <v>494</v>
      </c>
    </row>
    <row r="48" spans="1:2" ht="20.100000000000001" customHeight="1">
      <c r="A48" s="3" t="s">
        <v>14</v>
      </c>
      <c r="B48" s="3" t="s">
        <v>495</v>
      </c>
    </row>
    <row r="49" spans="1:2" ht="20.100000000000001" customHeight="1">
      <c r="A49" s="3" t="s">
        <v>15</v>
      </c>
      <c r="B49" s="3" t="s">
        <v>496</v>
      </c>
    </row>
    <row r="50" spans="1:2" ht="20.100000000000001" customHeight="1">
      <c r="A50" s="3" t="s">
        <v>16</v>
      </c>
      <c r="B50" s="3" t="s">
        <v>497</v>
      </c>
    </row>
    <row r="51" spans="1:2" ht="20.100000000000001" customHeight="1">
      <c r="A51" s="3" t="s">
        <v>17</v>
      </c>
      <c r="B51" s="3" t="s">
        <v>498</v>
      </c>
    </row>
    <row r="52" spans="1:2" ht="20.100000000000001" customHeight="1">
      <c r="A52" s="3" t="s">
        <v>18</v>
      </c>
      <c r="B52" s="3" t="s">
        <v>499</v>
      </c>
    </row>
    <row r="53" spans="1:2" ht="20.100000000000001" customHeight="1">
      <c r="A53" s="3" t="s">
        <v>19</v>
      </c>
      <c r="B53" s="3" t="s">
        <v>500</v>
      </c>
    </row>
    <row r="54" spans="1:2" ht="20.100000000000001" customHeight="1">
      <c r="A54" s="3" t="s">
        <v>501</v>
      </c>
      <c r="B54" s="3" t="s">
        <v>502</v>
      </c>
    </row>
    <row r="55" spans="1:2" ht="20.100000000000001" customHeight="1">
      <c r="A55" s="3" t="s">
        <v>20</v>
      </c>
      <c r="B55" s="3" t="s">
        <v>503</v>
      </c>
    </row>
    <row r="56" spans="1:2" ht="20.100000000000001" customHeight="1">
      <c r="A56" s="3" t="s">
        <v>504</v>
      </c>
      <c r="B56" s="3" t="s">
        <v>505</v>
      </c>
    </row>
    <row r="57" spans="1:2" ht="20.100000000000001" customHeight="1">
      <c r="A57" s="3" t="s">
        <v>506</v>
      </c>
      <c r="B57" s="3" t="s">
        <v>507</v>
      </c>
    </row>
    <row r="58" spans="1:2" ht="20.100000000000001" customHeight="1">
      <c r="A58" s="3" t="s">
        <v>21</v>
      </c>
      <c r="B58" s="3" t="s">
        <v>508</v>
      </c>
    </row>
    <row r="59" spans="1:2" ht="20.100000000000001" customHeight="1">
      <c r="A59" s="3" t="s">
        <v>22</v>
      </c>
      <c r="B59" s="3" t="s">
        <v>509</v>
      </c>
    </row>
    <row r="60" spans="1:2" ht="20.100000000000001" customHeight="1">
      <c r="A60" s="3" t="s">
        <v>510</v>
      </c>
      <c r="B60" s="3" t="s">
        <v>511</v>
      </c>
    </row>
    <row r="61" spans="1:2" ht="20.100000000000001" customHeight="1">
      <c r="A61" s="3" t="s">
        <v>512</v>
      </c>
      <c r="B61" s="3" t="s">
        <v>513</v>
      </c>
    </row>
    <row r="62" spans="1:2" ht="20.100000000000001" customHeight="1">
      <c r="A62" s="3" t="s">
        <v>514</v>
      </c>
      <c r="B62" s="3" t="s">
        <v>515</v>
      </c>
    </row>
    <row r="63" spans="1:2" ht="20.100000000000001" customHeight="1">
      <c r="A63" s="3" t="s">
        <v>516</v>
      </c>
      <c r="B63" s="3" t="s">
        <v>517</v>
      </c>
    </row>
    <row r="64" spans="1:2" ht="20.100000000000001" customHeight="1">
      <c r="A64" s="3" t="s">
        <v>518</v>
      </c>
      <c r="B64" s="3" t="s">
        <v>519</v>
      </c>
    </row>
    <row r="65" spans="1:2" ht="20.100000000000001" customHeight="1">
      <c r="A65" s="3" t="s">
        <v>520</v>
      </c>
      <c r="B65" s="3" t="s">
        <v>521</v>
      </c>
    </row>
    <row r="66" spans="1:2" ht="23.25" customHeight="1">
      <c r="A66" s="3" t="s">
        <v>522</v>
      </c>
      <c r="B66" s="3" t="s">
        <v>523</v>
      </c>
    </row>
    <row r="67" spans="1:2" ht="20.100000000000001" customHeight="1">
      <c r="A67" s="3" t="s">
        <v>23</v>
      </c>
      <c r="B67" s="3" t="s">
        <v>524</v>
      </c>
    </row>
    <row r="68" spans="1:2" ht="20.100000000000001" customHeight="1">
      <c r="A68" s="3" t="s">
        <v>525</v>
      </c>
      <c r="B68" s="3" t="s">
        <v>526</v>
      </c>
    </row>
    <row r="69" spans="1:2" ht="20.100000000000001" customHeight="1">
      <c r="A69" s="3" t="s">
        <v>527</v>
      </c>
      <c r="B69" s="3" t="s">
        <v>528</v>
      </c>
    </row>
    <row r="70" spans="1:2" ht="20.100000000000001" customHeight="1">
      <c r="A70" s="3" t="s">
        <v>24</v>
      </c>
      <c r="B70" s="3" t="s">
        <v>529</v>
      </c>
    </row>
    <row r="71" spans="1:2" ht="20.100000000000001" customHeight="1">
      <c r="A71" s="3" t="s">
        <v>25</v>
      </c>
      <c r="B71" s="3" t="s">
        <v>530</v>
      </c>
    </row>
    <row r="72" spans="1:2" ht="20.100000000000001" customHeight="1">
      <c r="A72" s="3" t="s">
        <v>531</v>
      </c>
      <c r="B72" s="3" t="s">
        <v>532</v>
      </c>
    </row>
    <row r="73" spans="1:2" ht="20.100000000000001" customHeight="1">
      <c r="A73" s="3" t="s">
        <v>533</v>
      </c>
      <c r="B73" s="3" t="s">
        <v>534</v>
      </c>
    </row>
    <row r="74" spans="1:2" ht="20.100000000000001" customHeight="1">
      <c r="A74" s="3" t="s">
        <v>535</v>
      </c>
      <c r="B74" s="3" t="s">
        <v>536</v>
      </c>
    </row>
    <row r="75" spans="1:2" ht="20.100000000000001" customHeight="1">
      <c r="A75" s="3" t="s">
        <v>537</v>
      </c>
      <c r="B75" s="3" t="s">
        <v>538</v>
      </c>
    </row>
    <row r="76" spans="1:2" ht="20.100000000000001" customHeight="1">
      <c r="A76" s="3" t="s">
        <v>539</v>
      </c>
      <c r="B76" s="3" t="s">
        <v>540</v>
      </c>
    </row>
    <row r="77" spans="1:2" ht="20.100000000000001" customHeight="1">
      <c r="A77" s="3" t="s">
        <v>541</v>
      </c>
      <c r="B77" s="3" t="s">
        <v>542</v>
      </c>
    </row>
    <row r="78" spans="1:2" ht="20.100000000000001" customHeight="1">
      <c r="A78" s="3" t="s">
        <v>543</v>
      </c>
      <c r="B78" s="3" t="s">
        <v>544</v>
      </c>
    </row>
    <row r="79" spans="1:2" ht="20.100000000000001" customHeight="1">
      <c r="A79" s="3" t="s">
        <v>545</v>
      </c>
      <c r="B79" s="3" t="s">
        <v>546</v>
      </c>
    </row>
    <row r="80" spans="1:2" ht="20.100000000000001" customHeight="1">
      <c r="A80" s="3" t="s">
        <v>547</v>
      </c>
      <c r="B80" s="3" t="s">
        <v>548</v>
      </c>
    </row>
    <row r="81" spans="1:2" ht="20.100000000000001" customHeight="1">
      <c r="A81" s="3" t="s">
        <v>549</v>
      </c>
      <c r="B81" s="3" t="s">
        <v>550</v>
      </c>
    </row>
    <row r="82" spans="1:2" ht="20.100000000000001" customHeight="1">
      <c r="A82" s="3" t="s">
        <v>551</v>
      </c>
      <c r="B82" s="3" t="s">
        <v>552</v>
      </c>
    </row>
    <row r="83" spans="1:2" ht="20.100000000000001" customHeight="1">
      <c r="A83" s="3" t="s">
        <v>26</v>
      </c>
      <c r="B83" s="3" t="s">
        <v>553</v>
      </c>
    </row>
    <row r="84" spans="1:2" ht="20.100000000000001" customHeight="1">
      <c r="A84" s="3" t="s">
        <v>554</v>
      </c>
      <c r="B84" s="3" t="s">
        <v>555</v>
      </c>
    </row>
    <row r="85" spans="1:2" ht="20.100000000000001" customHeight="1">
      <c r="A85" s="3" t="s">
        <v>556</v>
      </c>
      <c r="B85" s="3" t="s">
        <v>557</v>
      </c>
    </row>
    <row r="86" spans="1:2" ht="20.100000000000001" customHeight="1">
      <c r="A86" s="3" t="s">
        <v>558</v>
      </c>
      <c r="B86" s="3" t="s">
        <v>559</v>
      </c>
    </row>
    <row r="87" spans="1:2" ht="20.100000000000001" customHeight="1">
      <c r="A87" s="3" t="s">
        <v>560</v>
      </c>
      <c r="B87" s="3" t="s">
        <v>561</v>
      </c>
    </row>
    <row r="88" spans="1:2" ht="20.100000000000001" customHeight="1">
      <c r="A88" s="3" t="s">
        <v>562</v>
      </c>
      <c r="B88" s="3" t="s">
        <v>563</v>
      </c>
    </row>
    <row r="89" spans="1:2" ht="20.100000000000001" customHeight="1">
      <c r="A89" s="3" t="s">
        <v>564</v>
      </c>
      <c r="B89" s="3" t="s">
        <v>565</v>
      </c>
    </row>
    <row r="90" spans="1:2" ht="20.100000000000001" customHeight="1">
      <c r="A90" s="3" t="s">
        <v>566</v>
      </c>
      <c r="B90" s="3" t="s">
        <v>567</v>
      </c>
    </row>
    <row r="91" spans="1:2" ht="20.100000000000001" customHeight="1">
      <c r="A91" s="3" t="s">
        <v>568</v>
      </c>
      <c r="B91" s="3" t="s">
        <v>569</v>
      </c>
    </row>
    <row r="92" spans="1:2" ht="20.100000000000001" customHeight="1">
      <c r="A92" s="3" t="s">
        <v>570</v>
      </c>
      <c r="B92" s="3" t="s">
        <v>571</v>
      </c>
    </row>
    <row r="93" spans="1:2" ht="20.100000000000001" customHeight="1">
      <c r="A93" s="3" t="s">
        <v>572</v>
      </c>
      <c r="B93" s="3" t="s">
        <v>573</v>
      </c>
    </row>
    <row r="94" spans="1:2" ht="20.100000000000001" customHeight="1">
      <c r="A94" s="3" t="s">
        <v>574</v>
      </c>
      <c r="B94" s="3" t="s">
        <v>575</v>
      </c>
    </row>
    <row r="95" spans="1:2" ht="20.100000000000001" customHeight="1">
      <c r="A95" s="3" t="s">
        <v>576</v>
      </c>
      <c r="B95" s="85" t="s">
        <v>577</v>
      </c>
    </row>
    <row r="96" spans="1:2" ht="20.100000000000001" customHeight="1">
      <c r="A96" s="83" t="s">
        <v>578</v>
      </c>
      <c r="B96" s="84" t="s">
        <v>579</v>
      </c>
    </row>
    <row r="97" spans="1:2" ht="20.100000000000001" customHeight="1">
      <c r="A97" s="83" t="s">
        <v>580</v>
      </c>
      <c r="B97" s="84" t="s">
        <v>581</v>
      </c>
    </row>
    <row r="98" spans="1:2" ht="20.100000000000001" customHeight="1">
      <c r="A98" s="83" t="s">
        <v>582</v>
      </c>
      <c r="B98" s="84" t="s">
        <v>583</v>
      </c>
    </row>
    <row r="99" spans="1:2" ht="20.100000000000001" customHeight="1">
      <c r="A99" s="83" t="s">
        <v>584</v>
      </c>
      <c r="B99" s="84" t="s">
        <v>585</v>
      </c>
    </row>
    <row r="100" spans="1:2" ht="20.100000000000001" customHeight="1">
      <c r="A100" s="83" t="s">
        <v>27</v>
      </c>
      <c r="B100" s="84" t="s">
        <v>586</v>
      </c>
    </row>
    <row r="101" spans="1:2" ht="20.100000000000001" customHeight="1">
      <c r="A101" s="83" t="s">
        <v>587</v>
      </c>
      <c r="B101" s="84" t="s">
        <v>588</v>
      </c>
    </row>
    <row r="102" spans="1:2" ht="20.100000000000001" customHeight="1">
      <c r="A102" s="83" t="s">
        <v>28</v>
      </c>
      <c r="B102" s="84" t="s">
        <v>589</v>
      </c>
    </row>
    <row r="103" spans="1:2" ht="20.100000000000001" customHeight="1">
      <c r="A103" s="83" t="s">
        <v>590</v>
      </c>
      <c r="B103" s="84" t="s">
        <v>591</v>
      </c>
    </row>
    <row r="104" spans="1:2" ht="24.75" customHeight="1">
      <c r="A104" s="83" t="s">
        <v>592</v>
      </c>
      <c r="B104" s="84" t="s">
        <v>593</v>
      </c>
    </row>
    <row r="105" spans="1:2" ht="20.100000000000001" customHeight="1">
      <c r="A105" s="83" t="s">
        <v>594</v>
      </c>
      <c r="B105" s="84" t="s">
        <v>595</v>
      </c>
    </row>
    <row r="106" spans="1:2" ht="23.25" customHeight="1">
      <c r="A106" s="83" t="s">
        <v>596</v>
      </c>
      <c r="B106" s="84" t="s">
        <v>597</v>
      </c>
    </row>
    <row r="107" spans="1:2" ht="20.100000000000001" customHeight="1">
      <c r="A107" s="83" t="s">
        <v>29</v>
      </c>
      <c r="B107" s="84" t="s">
        <v>598</v>
      </c>
    </row>
    <row r="108" spans="1:2" ht="20.100000000000001" customHeight="1">
      <c r="A108" s="83" t="s">
        <v>599</v>
      </c>
      <c r="B108" s="84" t="s">
        <v>600</v>
      </c>
    </row>
    <row r="109" spans="1:2" ht="20.100000000000001" customHeight="1">
      <c r="A109" s="83" t="s">
        <v>601</v>
      </c>
      <c r="B109" s="84" t="s">
        <v>602</v>
      </c>
    </row>
    <row r="110" spans="1:2" ht="20.100000000000001" customHeight="1">
      <c r="A110" s="83" t="s">
        <v>30</v>
      </c>
      <c r="B110" s="84" t="s">
        <v>603</v>
      </c>
    </row>
    <row r="111" spans="1:2" ht="21.95" customHeight="1">
      <c r="A111" s="83" t="s">
        <v>31</v>
      </c>
      <c r="B111" s="84" t="s">
        <v>604</v>
      </c>
    </row>
    <row r="112" spans="1:2" ht="21.95" customHeight="1">
      <c r="A112" s="83" t="s">
        <v>605</v>
      </c>
      <c r="B112" s="84" t="s">
        <v>606</v>
      </c>
    </row>
    <row r="113" spans="1:2" ht="21.95" customHeight="1">
      <c r="A113" s="83" t="s">
        <v>607</v>
      </c>
      <c r="B113" s="84" t="s">
        <v>608</v>
      </c>
    </row>
    <row r="114" spans="1:2" ht="21.95" customHeight="1">
      <c r="A114" s="83" t="s">
        <v>32</v>
      </c>
      <c r="B114" s="84" t="s">
        <v>609</v>
      </c>
    </row>
    <row r="115" spans="1:2" ht="21.95" customHeight="1">
      <c r="A115" s="83" t="s">
        <v>610</v>
      </c>
      <c r="B115" s="84" t="s">
        <v>611</v>
      </c>
    </row>
    <row r="116" spans="1:2" ht="21.95" customHeight="1">
      <c r="A116" s="83" t="s">
        <v>612</v>
      </c>
      <c r="B116" s="84" t="s">
        <v>613</v>
      </c>
    </row>
    <row r="117" spans="1:2" ht="21.95" customHeight="1">
      <c r="A117" s="83" t="s">
        <v>614</v>
      </c>
      <c r="B117" s="84" t="s">
        <v>615</v>
      </c>
    </row>
    <row r="118" spans="1:2" ht="21.95" customHeight="1">
      <c r="A118" s="83" t="s">
        <v>616</v>
      </c>
      <c r="B118" s="84" t="s">
        <v>617</v>
      </c>
    </row>
    <row r="119" spans="1:2" ht="21.95" customHeight="1">
      <c r="A119" s="83" t="s">
        <v>618</v>
      </c>
      <c r="B119" s="84" t="s">
        <v>619</v>
      </c>
    </row>
    <row r="120" spans="1:2" ht="21.95" customHeight="1">
      <c r="A120" s="83" t="s">
        <v>620</v>
      </c>
      <c r="B120" s="84" t="s">
        <v>621</v>
      </c>
    </row>
    <row r="121" spans="1:2" ht="21.95" customHeight="1">
      <c r="A121" s="83" t="s">
        <v>33</v>
      </c>
      <c r="B121" s="84" t="s">
        <v>622</v>
      </c>
    </row>
    <row r="122" spans="1:2" ht="21.95" customHeight="1">
      <c r="A122" s="83" t="s">
        <v>623</v>
      </c>
      <c r="B122" s="84" t="s">
        <v>624</v>
      </c>
    </row>
    <row r="123" spans="1:2" ht="21.95" customHeight="1">
      <c r="A123" s="83" t="s">
        <v>34</v>
      </c>
      <c r="B123" s="84" t="s">
        <v>625</v>
      </c>
    </row>
    <row r="124" spans="1:2" ht="21.95" customHeight="1">
      <c r="A124" s="83" t="s">
        <v>626</v>
      </c>
      <c r="B124" s="84" t="s">
        <v>627</v>
      </c>
    </row>
    <row r="125" spans="1:2" ht="21.95" customHeight="1">
      <c r="A125" s="83" t="s">
        <v>628</v>
      </c>
      <c r="B125" s="84" t="s">
        <v>629</v>
      </c>
    </row>
    <row r="126" spans="1:2" ht="21.95" customHeight="1">
      <c r="A126" s="3" t="s">
        <v>630</v>
      </c>
      <c r="B126" s="85" t="s">
        <v>631</v>
      </c>
    </row>
    <row r="127" spans="1:2" ht="21.95" customHeight="1">
      <c r="A127" s="3" t="s">
        <v>632</v>
      </c>
      <c r="B127" s="85" t="s">
        <v>35</v>
      </c>
    </row>
    <row r="128" spans="1:2" ht="21.95" customHeight="1">
      <c r="A128" s="3" t="s">
        <v>633</v>
      </c>
      <c r="B128" s="85" t="s">
        <v>36</v>
      </c>
    </row>
    <row r="129" spans="1:2" ht="21.95" customHeight="1">
      <c r="A129" s="3" t="s">
        <v>634</v>
      </c>
      <c r="B129" s="85" t="s">
        <v>37</v>
      </c>
    </row>
    <row r="130" spans="1:2" ht="21.95" customHeight="1">
      <c r="A130" s="3" t="s">
        <v>635</v>
      </c>
      <c r="B130" s="85" t="s">
        <v>38</v>
      </c>
    </row>
    <row r="131" spans="1:2" ht="21.95" customHeight="1">
      <c r="A131" s="3" t="s">
        <v>39</v>
      </c>
      <c r="B131" s="85" t="s">
        <v>40</v>
      </c>
    </row>
    <row r="132" spans="1:2" ht="21.95" customHeight="1">
      <c r="A132" s="3" t="s">
        <v>636</v>
      </c>
      <c r="B132" s="85" t="s">
        <v>41</v>
      </c>
    </row>
    <row r="133" spans="1:2" ht="21.95" customHeight="1">
      <c r="A133" s="3" t="s">
        <v>637</v>
      </c>
      <c r="B133" s="85" t="s">
        <v>42</v>
      </c>
    </row>
    <row r="134" spans="1:2" ht="21.95" customHeight="1">
      <c r="A134" s="3" t="s">
        <v>638</v>
      </c>
      <c r="B134" s="85" t="s">
        <v>43</v>
      </c>
    </row>
    <row r="135" spans="1:2" ht="21.95" customHeight="1">
      <c r="A135" s="3" t="s">
        <v>44</v>
      </c>
      <c r="B135" s="85" t="s">
        <v>45</v>
      </c>
    </row>
    <row r="136" spans="1:2" ht="21.95" customHeight="1">
      <c r="A136" s="3" t="s">
        <v>46</v>
      </c>
      <c r="B136" s="85" t="s">
        <v>47</v>
      </c>
    </row>
    <row r="137" spans="1:2" ht="21.95" customHeight="1">
      <c r="A137" s="3" t="s">
        <v>639</v>
      </c>
      <c r="B137" s="85" t="s">
        <v>48</v>
      </c>
    </row>
    <row r="138" spans="1:2" ht="21.95" customHeight="1">
      <c r="A138" s="3" t="s">
        <v>640</v>
      </c>
      <c r="B138" s="85" t="s">
        <v>49</v>
      </c>
    </row>
    <row r="139" spans="1:2" ht="21.95" customHeight="1">
      <c r="A139" s="3" t="s">
        <v>641</v>
      </c>
      <c r="B139" s="85" t="s">
        <v>50</v>
      </c>
    </row>
    <row r="140" spans="1:2" ht="21.95" customHeight="1">
      <c r="A140" s="86" t="s">
        <v>642</v>
      </c>
      <c r="B140" s="85" t="s">
        <v>51</v>
      </c>
    </row>
    <row r="141" spans="1:2" ht="21.95" customHeight="1">
      <c r="A141" s="3" t="s">
        <v>643</v>
      </c>
      <c r="B141" s="85" t="s">
        <v>52</v>
      </c>
    </row>
    <row r="142" spans="1:2" ht="21.95" customHeight="1">
      <c r="A142" s="3" t="s">
        <v>53</v>
      </c>
      <c r="B142" s="85" t="s">
        <v>54</v>
      </c>
    </row>
    <row r="143" spans="1:2" ht="21.95" customHeight="1">
      <c r="A143" s="3" t="s">
        <v>644</v>
      </c>
      <c r="B143" s="85" t="s">
        <v>645</v>
      </c>
    </row>
    <row r="144" spans="1:2" ht="21.95" customHeight="1">
      <c r="A144" s="3" t="s">
        <v>646</v>
      </c>
      <c r="B144" s="85" t="s">
        <v>55</v>
      </c>
    </row>
    <row r="145" spans="1:2" ht="21.95" customHeight="1">
      <c r="A145" s="3" t="s">
        <v>647</v>
      </c>
      <c r="B145" s="85" t="s">
        <v>56</v>
      </c>
    </row>
    <row r="146" spans="1:2" ht="21.95" customHeight="1">
      <c r="A146" s="3" t="s">
        <v>648</v>
      </c>
      <c r="B146" s="85" t="s">
        <v>57</v>
      </c>
    </row>
    <row r="147" spans="1:2" ht="21.95" customHeight="1">
      <c r="A147" s="3" t="s">
        <v>649</v>
      </c>
      <c r="B147" s="85" t="s">
        <v>58</v>
      </c>
    </row>
    <row r="148" spans="1:2" ht="21.95" customHeight="1">
      <c r="A148" s="3" t="s">
        <v>650</v>
      </c>
      <c r="B148" s="85" t="s">
        <v>59</v>
      </c>
    </row>
    <row r="149" spans="1:2" ht="21.95" customHeight="1">
      <c r="A149" s="3" t="s">
        <v>651</v>
      </c>
      <c r="B149" s="85" t="s">
        <v>60</v>
      </c>
    </row>
    <row r="150" spans="1:2" ht="21.95" customHeight="1">
      <c r="A150" s="3" t="s">
        <v>652</v>
      </c>
      <c r="B150" s="85" t="s">
        <v>61</v>
      </c>
    </row>
    <row r="151" spans="1:2" ht="21.95" customHeight="1">
      <c r="A151" s="3" t="s">
        <v>653</v>
      </c>
      <c r="B151" s="85" t="s">
        <v>62</v>
      </c>
    </row>
    <row r="152" spans="1:2" ht="21.95" customHeight="1">
      <c r="A152" s="3" t="s">
        <v>654</v>
      </c>
      <c r="B152" s="85" t="s">
        <v>63</v>
      </c>
    </row>
    <row r="153" spans="1:2" ht="21.95" customHeight="1">
      <c r="A153" s="3" t="s">
        <v>655</v>
      </c>
      <c r="B153" s="85" t="s">
        <v>64</v>
      </c>
    </row>
    <row r="154" spans="1:2" ht="21.95" customHeight="1">
      <c r="A154" s="3" t="s">
        <v>656</v>
      </c>
      <c r="B154" s="85" t="s">
        <v>657</v>
      </c>
    </row>
    <row r="155" spans="1:2" ht="21.95" customHeight="1">
      <c r="A155" s="3" t="s">
        <v>658</v>
      </c>
      <c r="B155" s="85" t="s">
        <v>65</v>
      </c>
    </row>
    <row r="156" spans="1:2" ht="21.95" customHeight="1">
      <c r="A156" s="3" t="s">
        <v>659</v>
      </c>
      <c r="B156" s="85" t="s">
        <v>66</v>
      </c>
    </row>
    <row r="157" spans="1:2" ht="21.95" customHeight="1">
      <c r="A157" s="3" t="s">
        <v>660</v>
      </c>
      <c r="B157" s="85" t="s">
        <v>67</v>
      </c>
    </row>
    <row r="158" spans="1:2" ht="21.95" customHeight="1">
      <c r="A158" s="3" t="s">
        <v>661</v>
      </c>
      <c r="B158" s="85" t="s">
        <v>68</v>
      </c>
    </row>
    <row r="159" spans="1:2" ht="21.95" customHeight="1">
      <c r="A159" s="3" t="s">
        <v>662</v>
      </c>
      <c r="B159" s="85" t="s">
        <v>69</v>
      </c>
    </row>
    <row r="160" spans="1:2" ht="21.95" customHeight="1">
      <c r="A160" s="3" t="s">
        <v>663</v>
      </c>
      <c r="B160" s="85" t="s">
        <v>70</v>
      </c>
    </row>
    <row r="161" spans="1:2" ht="21.95" customHeight="1">
      <c r="A161" s="3" t="s">
        <v>664</v>
      </c>
      <c r="B161" s="85" t="s">
        <v>71</v>
      </c>
    </row>
    <row r="162" spans="1:2" ht="21.95" customHeight="1">
      <c r="A162" s="3" t="s">
        <v>665</v>
      </c>
      <c r="B162" s="85" t="s">
        <v>72</v>
      </c>
    </row>
    <row r="163" spans="1:2" ht="21.95" customHeight="1">
      <c r="A163" s="3" t="s">
        <v>666</v>
      </c>
      <c r="B163" s="85" t="s">
        <v>73</v>
      </c>
    </row>
    <row r="164" spans="1:2" ht="21.95" customHeight="1">
      <c r="A164" s="3" t="s">
        <v>667</v>
      </c>
      <c r="B164" s="85" t="s">
        <v>74</v>
      </c>
    </row>
    <row r="165" spans="1:2" ht="21.95" customHeight="1">
      <c r="A165" s="3" t="s">
        <v>668</v>
      </c>
      <c r="B165" s="85" t="s">
        <v>75</v>
      </c>
    </row>
    <row r="166" spans="1:2" ht="21.95" customHeight="1">
      <c r="A166" s="3" t="s">
        <v>669</v>
      </c>
      <c r="B166" s="85" t="s">
        <v>76</v>
      </c>
    </row>
    <row r="167" spans="1:2" ht="21.95" customHeight="1">
      <c r="A167" s="3" t="s">
        <v>670</v>
      </c>
      <c r="B167" s="85" t="s">
        <v>77</v>
      </c>
    </row>
    <row r="168" spans="1:2" ht="21.95" customHeight="1">
      <c r="A168" s="3" t="s">
        <v>671</v>
      </c>
      <c r="B168" s="85" t="s">
        <v>78</v>
      </c>
    </row>
    <row r="169" spans="1:2" ht="21.95" customHeight="1">
      <c r="A169" s="3" t="s">
        <v>672</v>
      </c>
      <c r="B169" s="85" t="s">
        <v>79</v>
      </c>
    </row>
    <row r="170" spans="1:2" ht="21.95" customHeight="1">
      <c r="A170" s="3" t="s">
        <v>673</v>
      </c>
      <c r="B170" s="85" t="s">
        <v>80</v>
      </c>
    </row>
    <row r="171" spans="1:2" ht="21.95" customHeight="1">
      <c r="A171" s="3" t="s">
        <v>674</v>
      </c>
      <c r="B171" s="85" t="s">
        <v>81</v>
      </c>
    </row>
    <row r="172" spans="1:2" ht="21.95" customHeight="1">
      <c r="A172" s="3" t="s">
        <v>675</v>
      </c>
      <c r="B172" s="85" t="s">
        <v>82</v>
      </c>
    </row>
    <row r="173" spans="1:2" ht="21.95" customHeight="1">
      <c r="A173" s="3" t="s">
        <v>83</v>
      </c>
      <c r="B173" s="85" t="s">
        <v>84</v>
      </c>
    </row>
    <row r="174" spans="1:2" ht="21.95" customHeight="1">
      <c r="A174" s="3" t="s">
        <v>676</v>
      </c>
      <c r="B174" s="85" t="s">
        <v>85</v>
      </c>
    </row>
    <row r="175" spans="1:2" ht="21.95" customHeight="1">
      <c r="A175" s="3" t="s">
        <v>677</v>
      </c>
      <c r="B175" s="85" t="s">
        <v>342</v>
      </c>
    </row>
    <row r="176" spans="1:2" ht="21.95" customHeight="1">
      <c r="A176" s="3" t="s">
        <v>339</v>
      </c>
      <c r="B176" s="85" t="s">
        <v>331</v>
      </c>
    </row>
    <row r="177" spans="1:2" ht="21.95" customHeight="1">
      <c r="A177" s="3" t="s">
        <v>678</v>
      </c>
      <c r="B177" s="85" t="s">
        <v>332</v>
      </c>
    </row>
    <row r="178" spans="1:2" ht="21.95" customHeight="1">
      <c r="A178" s="3" t="s">
        <v>679</v>
      </c>
      <c r="B178" s="85" t="s">
        <v>343</v>
      </c>
    </row>
    <row r="179" spans="1:2" ht="21.95" customHeight="1">
      <c r="A179" s="3" t="s">
        <v>680</v>
      </c>
      <c r="B179" s="85" t="s">
        <v>335</v>
      </c>
    </row>
    <row r="180" spans="1:2" ht="21.95" customHeight="1">
      <c r="A180" s="3" t="s">
        <v>681</v>
      </c>
      <c r="B180" s="85" t="s">
        <v>336</v>
      </c>
    </row>
    <row r="181" spans="1:2" ht="21.95" customHeight="1">
      <c r="A181" s="3" t="s">
        <v>682</v>
      </c>
      <c r="B181" s="85" t="s">
        <v>337</v>
      </c>
    </row>
    <row r="182" spans="1:2" ht="21.95" customHeight="1">
      <c r="A182" s="3" t="s">
        <v>410</v>
      </c>
      <c r="B182" s="85" t="s">
        <v>412</v>
      </c>
    </row>
    <row r="183" spans="1:2" ht="21.95" customHeight="1">
      <c r="A183" s="3" t="s">
        <v>683</v>
      </c>
      <c r="B183" s="85" t="s">
        <v>413</v>
      </c>
    </row>
    <row r="184" spans="1:2" ht="21.95" customHeight="1">
      <c r="A184" s="3" t="s">
        <v>684</v>
      </c>
      <c r="B184" s="85" t="s">
        <v>414</v>
      </c>
    </row>
    <row r="185" spans="1:2" ht="21.95" customHeight="1">
      <c r="A185" s="3" t="s">
        <v>411</v>
      </c>
      <c r="B185" s="85" t="s">
        <v>415</v>
      </c>
    </row>
    <row r="186" spans="1:2" ht="21.95" customHeight="1">
      <c r="A186" s="3" t="s">
        <v>685</v>
      </c>
      <c r="B186" s="90" t="s">
        <v>686</v>
      </c>
    </row>
    <row r="187" spans="1:2" ht="21.95" customHeight="1">
      <c r="A187" s="86" t="s">
        <v>687</v>
      </c>
      <c r="B187" s="90" t="s">
        <v>688</v>
      </c>
    </row>
    <row r="188" spans="1:2" ht="21.95" customHeight="1">
      <c r="A188" s="86" t="s">
        <v>689</v>
      </c>
      <c r="B188" s="90" t="s">
        <v>690</v>
      </c>
    </row>
    <row r="189" spans="1:2" ht="21.95" customHeight="1">
      <c r="A189" s="86" t="s">
        <v>691</v>
      </c>
      <c r="B189" s="90" t="s">
        <v>692</v>
      </c>
    </row>
    <row r="190" spans="1:2" ht="21.95" customHeight="1">
      <c r="A190" s="86" t="s">
        <v>693</v>
      </c>
      <c r="B190" s="90" t="s">
        <v>694</v>
      </c>
    </row>
    <row r="191" spans="1:2" ht="21.95" customHeight="1">
      <c r="A191" s="86" t="s">
        <v>775</v>
      </c>
      <c r="B191" s="90" t="s">
        <v>773</v>
      </c>
    </row>
    <row r="192" spans="1:2" ht="21.95" customHeight="1">
      <c r="A192" s="86" t="s">
        <v>776</v>
      </c>
      <c r="B192" s="90" t="s">
        <v>774</v>
      </c>
    </row>
    <row r="193" spans="1:2" ht="21.95" customHeight="1">
      <c r="A193" s="86" t="s">
        <v>789</v>
      </c>
      <c r="B193" s="90" t="s">
        <v>787</v>
      </c>
    </row>
    <row r="194" spans="1:2" ht="21.95" customHeight="1">
      <c r="A194" s="86" t="s">
        <v>790</v>
      </c>
      <c r="B194" s="90" t="s">
        <v>788</v>
      </c>
    </row>
    <row r="195" spans="1:2" ht="21.95" customHeight="1">
      <c r="A195" s="86" t="s">
        <v>806</v>
      </c>
      <c r="B195" s="90" t="s">
        <v>802</v>
      </c>
    </row>
    <row r="196" spans="1:2" ht="21.95" customHeight="1">
      <c r="A196" s="86" t="s">
        <v>807</v>
      </c>
      <c r="B196" s="90" t="s">
        <v>803</v>
      </c>
    </row>
    <row r="197" spans="1:2" ht="21.95" customHeight="1">
      <c r="A197" s="3" t="s">
        <v>695</v>
      </c>
      <c r="B197" s="3" t="s">
        <v>86</v>
      </c>
    </row>
    <row r="198" spans="1:2" ht="21.95" customHeight="1">
      <c r="A198" s="3" t="s">
        <v>696</v>
      </c>
      <c r="B198" s="3" t="s">
        <v>87</v>
      </c>
    </row>
    <row r="199" spans="1:2" ht="21.95" customHeight="1">
      <c r="A199" s="3" t="s">
        <v>697</v>
      </c>
      <c r="B199" s="3" t="s">
        <v>88</v>
      </c>
    </row>
    <row r="200" spans="1:2" ht="21.95" customHeight="1">
      <c r="A200" s="17" t="s">
        <v>338</v>
      </c>
      <c r="B200" s="87" t="s">
        <v>89</v>
      </c>
    </row>
    <row r="201" spans="1:2" ht="27" customHeight="1">
      <c r="A201" s="3" t="s">
        <v>90</v>
      </c>
      <c r="B201" s="3" t="s">
        <v>91</v>
      </c>
    </row>
    <row r="202" spans="1:2" ht="21.95" customHeight="1">
      <c r="A202" s="3" t="s">
        <v>92</v>
      </c>
      <c r="B202" s="3" t="s">
        <v>93</v>
      </c>
    </row>
    <row r="203" spans="1:2" ht="21.95" customHeight="1">
      <c r="A203" s="3" t="s">
        <v>699</v>
      </c>
      <c r="B203" s="3" t="s">
        <v>94</v>
      </c>
    </row>
    <row r="204" spans="1:2" ht="21.95" customHeight="1">
      <c r="A204" s="3" t="s">
        <v>700</v>
      </c>
      <c r="B204" s="3" t="s">
        <v>95</v>
      </c>
    </row>
    <row r="205" spans="1:2" ht="21.95" customHeight="1">
      <c r="A205" s="3" t="s">
        <v>96</v>
      </c>
      <c r="B205" s="3" t="s">
        <v>97</v>
      </c>
    </row>
    <row r="206" spans="1:2" ht="21.95" customHeight="1">
      <c r="A206" s="86" t="s">
        <v>701</v>
      </c>
      <c r="B206" s="3" t="s">
        <v>98</v>
      </c>
    </row>
    <row r="207" spans="1:2" ht="21.95" customHeight="1">
      <c r="A207" s="3" t="s">
        <v>702</v>
      </c>
      <c r="B207" s="3" t="s">
        <v>99</v>
      </c>
    </row>
    <row r="208" spans="1:2" ht="21.95" customHeight="1">
      <c r="A208" s="3" t="s">
        <v>703</v>
      </c>
      <c r="B208" s="3" t="s">
        <v>100</v>
      </c>
    </row>
    <row r="209" spans="1:2" ht="21.95" customHeight="1">
      <c r="A209" s="3" t="s">
        <v>704</v>
      </c>
      <c r="B209" s="3" t="s">
        <v>101</v>
      </c>
    </row>
    <row r="210" spans="1:2" ht="21.95" customHeight="1">
      <c r="A210" s="3" t="s">
        <v>705</v>
      </c>
      <c r="B210" s="3" t="s">
        <v>102</v>
      </c>
    </row>
    <row r="211" spans="1:2" ht="21.95" customHeight="1">
      <c r="A211" s="3" t="s">
        <v>706</v>
      </c>
      <c r="B211" s="3" t="s">
        <v>103</v>
      </c>
    </row>
    <row r="212" spans="1:2" ht="21.95" customHeight="1">
      <c r="A212" s="3" t="s">
        <v>104</v>
      </c>
      <c r="B212" s="3" t="s">
        <v>105</v>
      </c>
    </row>
    <row r="213" spans="1:2" s="2" customFormat="1" ht="21.95" customHeight="1">
      <c r="A213" s="3" t="s">
        <v>707</v>
      </c>
      <c r="B213" s="3" t="s">
        <v>106</v>
      </c>
    </row>
    <row r="214" spans="1:2" ht="21.95" customHeight="1">
      <c r="A214" s="3" t="s">
        <v>708</v>
      </c>
      <c r="B214" s="3" t="s">
        <v>107</v>
      </c>
    </row>
    <row r="215" spans="1:2" ht="21.95" customHeight="1">
      <c r="A215" s="3" t="s">
        <v>709</v>
      </c>
      <c r="B215" s="3" t="s">
        <v>108</v>
      </c>
    </row>
    <row r="216" spans="1:2" ht="21.95" customHeight="1">
      <c r="A216" s="3" t="s">
        <v>710</v>
      </c>
      <c r="B216" s="3" t="s">
        <v>109</v>
      </c>
    </row>
    <row r="217" spans="1:2" s="2" customFormat="1" ht="21.95" customHeight="1">
      <c r="A217" s="3" t="s">
        <v>711</v>
      </c>
      <c r="B217" s="3" t="s">
        <v>110</v>
      </c>
    </row>
    <row r="218" spans="1:2" ht="21.95" customHeight="1">
      <c r="A218" s="3" t="s">
        <v>712</v>
      </c>
      <c r="B218" s="3" t="s">
        <v>111</v>
      </c>
    </row>
    <row r="219" spans="1:2" ht="21.95" customHeight="1">
      <c r="A219" s="3" t="s">
        <v>713</v>
      </c>
      <c r="B219" s="3" t="s">
        <v>112</v>
      </c>
    </row>
    <row r="220" spans="1:2" ht="21.95" customHeight="1">
      <c r="A220" s="3" t="s">
        <v>714</v>
      </c>
      <c r="B220" s="3" t="s">
        <v>113</v>
      </c>
    </row>
    <row r="221" spans="1:2" ht="21.95" customHeight="1">
      <c r="A221" s="3" t="s">
        <v>715</v>
      </c>
      <c r="B221" s="3" t="s">
        <v>333</v>
      </c>
    </row>
    <row r="222" spans="1:2" ht="21.95" customHeight="1">
      <c r="A222" s="3" t="s">
        <v>716</v>
      </c>
      <c r="B222" s="3" t="s">
        <v>334</v>
      </c>
    </row>
    <row r="223" spans="1:2" ht="21.95" customHeight="1">
      <c r="A223" s="3" t="s">
        <v>409</v>
      </c>
      <c r="B223" s="3" t="s">
        <v>416</v>
      </c>
    </row>
    <row r="224" spans="1:2" ht="21.95" customHeight="1">
      <c r="A224" s="86" t="s">
        <v>717</v>
      </c>
      <c r="B224" s="90" t="s">
        <v>718</v>
      </c>
    </row>
    <row r="225" spans="1:2" ht="21.95" customHeight="1">
      <c r="A225" s="86" t="s">
        <v>719</v>
      </c>
      <c r="B225" s="90" t="s">
        <v>720</v>
      </c>
    </row>
    <row r="226" spans="1:2" ht="21.95" customHeight="1">
      <c r="A226" s="86" t="s">
        <v>721</v>
      </c>
      <c r="B226" s="90" t="s">
        <v>722</v>
      </c>
    </row>
    <row r="227" spans="1:2" ht="21.95" customHeight="1">
      <c r="A227" s="86" t="s">
        <v>791</v>
      </c>
      <c r="B227" s="90" t="s">
        <v>792</v>
      </c>
    </row>
    <row r="228" spans="1:2" ht="21.95" customHeight="1">
      <c r="A228" s="86" t="s">
        <v>805</v>
      </c>
      <c r="B228" s="90" t="s">
        <v>804</v>
      </c>
    </row>
    <row r="229" spans="1:2" ht="21.95" customHeight="1">
      <c r="A229" s="3" t="s">
        <v>723</v>
      </c>
      <c r="B229" s="3" t="s">
        <v>724</v>
      </c>
    </row>
    <row r="230" spans="1:2" ht="21.95" customHeight="1">
      <c r="A230" s="3" t="s">
        <v>725</v>
      </c>
      <c r="B230" s="3" t="s">
        <v>726</v>
      </c>
    </row>
    <row r="231" spans="1:2" ht="21.95" customHeight="1">
      <c r="A231" s="3" t="s">
        <v>114</v>
      </c>
      <c r="B231" s="3" t="s">
        <v>727</v>
      </c>
    </row>
    <row r="232" spans="1:2" ht="21.95" customHeight="1">
      <c r="A232" s="3" t="s">
        <v>115</v>
      </c>
      <c r="B232" s="3" t="s">
        <v>728</v>
      </c>
    </row>
    <row r="233" spans="1:2" ht="21.95" customHeight="1">
      <c r="A233" s="3" t="s">
        <v>729</v>
      </c>
      <c r="B233" s="3" t="s">
        <v>730</v>
      </c>
    </row>
    <row r="234" spans="1:2" ht="21.95" customHeight="1">
      <c r="A234" s="3" t="s">
        <v>731</v>
      </c>
      <c r="B234" s="3" t="s">
        <v>732</v>
      </c>
    </row>
    <row r="235" spans="1:2" ht="21.95" customHeight="1">
      <c r="A235" s="3" t="s">
        <v>116</v>
      </c>
      <c r="B235" s="3" t="s">
        <v>733</v>
      </c>
    </row>
    <row r="236" spans="1:2" ht="21.95" customHeight="1">
      <c r="A236" s="3" t="s">
        <v>117</v>
      </c>
      <c r="B236" s="3" t="s">
        <v>734</v>
      </c>
    </row>
    <row r="237" spans="1:2" ht="21.95" customHeight="1">
      <c r="A237" s="3" t="s">
        <v>735</v>
      </c>
      <c r="B237" s="3" t="s">
        <v>736</v>
      </c>
    </row>
    <row r="238" spans="1:2" ht="21.95" customHeight="1">
      <c r="A238" s="3" t="s">
        <v>737</v>
      </c>
      <c r="B238" s="3" t="s">
        <v>738</v>
      </c>
    </row>
    <row r="239" spans="1:2" ht="21.95" customHeight="1">
      <c r="A239" s="3" t="s">
        <v>118</v>
      </c>
      <c r="B239" s="3" t="s">
        <v>739</v>
      </c>
    </row>
    <row r="240" spans="1:2" ht="21.95" customHeight="1">
      <c r="A240" s="3" t="s">
        <v>740</v>
      </c>
      <c r="B240" s="3" t="s">
        <v>741</v>
      </c>
    </row>
    <row r="241" spans="1:2" ht="21.95" customHeight="1">
      <c r="A241" s="3" t="s">
        <v>742</v>
      </c>
      <c r="B241" s="3" t="s">
        <v>743</v>
      </c>
    </row>
    <row r="242" spans="1:2" ht="21.95" customHeight="1">
      <c r="A242" s="3" t="s">
        <v>744</v>
      </c>
      <c r="B242" s="3" t="s">
        <v>745</v>
      </c>
    </row>
    <row r="243" spans="1:2" ht="21.95" customHeight="1">
      <c r="A243" s="3" t="s">
        <v>746</v>
      </c>
      <c r="B243" s="3" t="s">
        <v>747</v>
      </c>
    </row>
    <row r="244" spans="1:2" ht="21.95" customHeight="1">
      <c r="A244" s="3" t="s">
        <v>748</v>
      </c>
      <c r="B244" s="3" t="s">
        <v>749</v>
      </c>
    </row>
    <row r="245" spans="1:2" ht="21.95" customHeight="1">
      <c r="A245" s="3" t="s">
        <v>750</v>
      </c>
      <c r="B245" s="3" t="s">
        <v>751</v>
      </c>
    </row>
    <row r="246" spans="1:2" ht="21.95" customHeight="1">
      <c r="A246" s="3" t="s">
        <v>119</v>
      </c>
      <c r="B246" s="3" t="s">
        <v>752</v>
      </c>
    </row>
    <row r="247" spans="1:2" ht="21.95" customHeight="1">
      <c r="A247" s="3" t="s">
        <v>142</v>
      </c>
      <c r="B247" s="3" t="s">
        <v>120</v>
      </c>
    </row>
    <row r="248" spans="1:2" ht="21.95" customHeight="1">
      <c r="A248" s="3" t="s">
        <v>144</v>
      </c>
      <c r="B248" s="3" t="s">
        <v>121</v>
      </c>
    </row>
    <row r="249" spans="1:2" ht="21.95" customHeight="1">
      <c r="A249" s="3" t="s">
        <v>146</v>
      </c>
      <c r="B249" s="3" t="s">
        <v>122</v>
      </c>
    </row>
    <row r="250" spans="1:2" ht="21.95" customHeight="1">
      <c r="A250" s="3" t="s">
        <v>753</v>
      </c>
      <c r="B250" s="3" t="s">
        <v>123</v>
      </c>
    </row>
    <row r="251" spans="1:2" ht="21.95" customHeight="1">
      <c r="A251" s="3" t="s">
        <v>754</v>
      </c>
      <c r="B251" s="3" t="s">
        <v>124</v>
      </c>
    </row>
    <row r="252" spans="1:2" ht="21.95" customHeight="1">
      <c r="A252" s="3" t="s">
        <v>755</v>
      </c>
      <c r="B252" s="3" t="s">
        <v>125</v>
      </c>
    </row>
    <row r="253" spans="1:2" ht="21.95" customHeight="1">
      <c r="A253" s="3" t="s">
        <v>756</v>
      </c>
      <c r="B253" s="3" t="s">
        <v>126</v>
      </c>
    </row>
    <row r="254" spans="1:2" ht="21.95" customHeight="1">
      <c r="A254" s="3" t="s">
        <v>152</v>
      </c>
      <c r="B254" s="3" t="s">
        <v>127</v>
      </c>
    </row>
    <row r="255" spans="1:2" ht="21.95" customHeight="1">
      <c r="A255" s="3" t="s">
        <v>128</v>
      </c>
      <c r="B255" s="3" t="s">
        <v>129</v>
      </c>
    </row>
    <row r="256" spans="1:2" ht="21.95" customHeight="1">
      <c r="A256" s="3" t="s">
        <v>153</v>
      </c>
      <c r="B256" s="3" t="s">
        <v>130</v>
      </c>
    </row>
    <row r="257" spans="1:2" ht="21.95" customHeight="1">
      <c r="A257" s="3" t="s">
        <v>757</v>
      </c>
      <c r="B257" s="3" t="s">
        <v>131</v>
      </c>
    </row>
    <row r="258" spans="1:2" ht="21.95" customHeight="1">
      <c r="A258" s="16" t="s">
        <v>340</v>
      </c>
      <c r="B258" s="87" t="s">
        <v>132</v>
      </c>
    </row>
    <row r="259" spans="1:2" ht="21.95" customHeight="1">
      <c r="A259" s="91"/>
      <c r="B259" s="92"/>
    </row>
    <row r="260" spans="1:2" ht="21.95" customHeight="1">
      <c r="A260" s="91"/>
      <c r="B260" s="92"/>
    </row>
    <row r="261" spans="1:2" ht="20.100000000000001" customHeight="1">
      <c r="A261" s="91"/>
      <c r="B261" s="92"/>
    </row>
    <row r="262" spans="1:2" ht="20.100000000000001" customHeight="1">
      <c r="A262" s="91"/>
      <c r="B262" s="92"/>
    </row>
  </sheetData>
  <autoFilter ref="A1:B262" xr:uid="{00000000-0009-0000-0000-000008000000}"/>
  <phoneticPr fontId="1"/>
  <conditionalFormatting sqref="B177">
    <cfRule type="duplicateValues" dxfId="17" priority="17"/>
    <cfRule type="duplicateValues" dxfId="16" priority="18"/>
  </conditionalFormatting>
  <conditionalFormatting sqref="B183">
    <cfRule type="duplicateValues" dxfId="15" priority="15"/>
    <cfRule type="duplicateValues" dxfId="14" priority="16"/>
  </conditionalFormatting>
  <conditionalFormatting sqref="B184">
    <cfRule type="duplicateValues" dxfId="13" priority="13"/>
    <cfRule type="duplicateValues" dxfId="12" priority="14"/>
  </conditionalFormatting>
  <conditionalFormatting sqref="B189">
    <cfRule type="duplicateValues" dxfId="11" priority="11"/>
    <cfRule type="duplicateValues" dxfId="10" priority="12"/>
  </conditionalFormatting>
  <conditionalFormatting sqref="B210">
    <cfRule type="duplicateValues" dxfId="9" priority="9"/>
    <cfRule type="duplicateValues" dxfId="8" priority="10"/>
  </conditionalFormatting>
  <conditionalFormatting sqref="B225">
    <cfRule type="duplicateValues" dxfId="7" priority="7"/>
    <cfRule type="duplicateValues" dxfId="6" priority="8"/>
  </conditionalFormatting>
  <conditionalFormatting sqref="B234">
    <cfRule type="duplicateValues" dxfId="5" priority="5"/>
    <cfRule type="duplicateValues" dxfId="4" priority="6"/>
  </conditionalFormatting>
  <conditionalFormatting sqref="B235">
    <cfRule type="duplicateValues" dxfId="3" priority="3"/>
    <cfRule type="duplicateValues" dxfId="2" priority="4"/>
  </conditionalFormatting>
  <conditionalFormatting sqref="B249">
    <cfRule type="duplicateValues" dxfId="1" priority="1"/>
    <cfRule type="duplicateValues" dxfId="0" priority="2"/>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7"/>
  <sheetViews>
    <sheetView workbookViewId="0">
      <selection activeCell="F8" sqref="F8"/>
    </sheetView>
  </sheetViews>
  <sheetFormatPr defaultRowHeight="13.5"/>
  <sheetData>
    <row r="1" spans="1:1">
      <c r="A1" t="s">
        <v>316</v>
      </c>
    </row>
    <row r="2" spans="1:1">
      <c r="A2">
        <v>1</v>
      </c>
    </row>
    <row r="3" spans="1:1">
      <c r="A3">
        <v>2</v>
      </c>
    </row>
    <row r="4" spans="1:1">
      <c r="A4">
        <v>3</v>
      </c>
    </row>
    <row r="5" spans="1:1">
      <c r="A5">
        <v>4</v>
      </c>
    </row>
    <row r="6" spans="1:1">
      <c r="A6">
        <v>5</v>
      </c>
    </row>
    <row r="7" spans="1:1">
      <c r="A7">
        <v>6</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4BD43-CA3B-4433-9222-665A9D8B1D6C}">
  <sheetPr codeName="Sheet6"/>
  <dimension ref="A1:A4"/>
  <sheetViews>
    <sheetView workbookViewId="0">
      <selection activeCell="F8" sqref="F8"/>
    </sheetView>
  </sheetViews>
  <sheetFormatPr defaultRowHeight="13.5"/>
  <cols>
    <col min="1" max="1" width="34.625" customWidth="1"/>
  </cols>
  <sheetData>
    <row r="1" spans="1:1">
      <c r="A1" t="s">
        <v>394</v>
      </c>
    </row>
    <row r="2" spans="1:1">
      <c r="A2" t="s">
        <v>395</v>
      </c>
    </row>
    <row r="3" spans="1:1">
      <c r="A3" t="s">
        <v>396</v>
      </c>
    </row>
    <row r="4" spans="1:1">
      <c r="A4" t="s">
        <v>417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役職区分(本)</vt:lpstr>
      <vt:lpstr>役職区分分解</vt:lpstr>
      <vt:lpstr>役職区分検出表</vt:lpstr>
      <vt:lpstr>学生団体役職者名簿</vt:lpstr>
      <vt:lpstr>学生団体構成員名簿</vt:lpstr>
      <vt:lpstr>【入力不要】</vt:lpstr>
      <vt:lpstr>団体コード</vt:lpstr>
      <vt:lpstr>年次</vt:lpstr>
      <vt:lpstr>所属</vt:lpstr>
      <vt:lpstr>団体名_団体種別</vt:lpstr>
      <vt:lpstr>学生団体構成員名簿!Print_Area</vt:lpstr>
      <vt:lpstr>学生団体役職者名簿!Print_Area</vt:lpstr>
      <vt:lpstr>役職区分分解!Print_Area</vt:lpstr>
      <vt:lpstr>プルダウンで選択</vt:lpstr>
      <vt:lpstr>一般学生団体_芸術系</vt:lpstr>
      <vt:lpstr>一般学生団体_体育系</vt:lpstr>
      <vt:lpstr>一般学生団体_文化系</vt:lpstr>
      <vt:lpstr>芸術系サークル連合会_課外活動団体_</vt:lpstr>
      <vt:lpstr>体育会_医学部会_課外活動団体_</vt:lpstr>
      <vt:lpstr>体育会_同好会_課外活動団体_</vt:lpstr>
      <vt:lpstr>体育会_部会_課外活動団体_</vt:lpstr>
      <vt:lpstr>文化系サークル連合会_課外活動団体_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亜希子</dc:creator>
  <cp:lastModifiedBy>藤元　うさ</cp:lastModifiedBy>
  <cp:lastPrinted>2024-03-18T01:56:49Z</cp:lastPrinted>
  <dcterms:created xsi:type="dcterms:W3CDTF">2006-11-16T00:13:03Z</dcterms:created>
  <dcterms:modified xsi:type="dcterms:W3CDTF">2025-09-08T01:27:45Z</dcterms:modified>
</cp:coreProperties>
</file>